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" windowWidth="20731" windowHeight="9156" tabRatio="500" activeTab="2"/>
  </bookViews>
  <sheets>
    <sheet name="Ana Sayfa" sheetId="1" r:id="rId1"/>
    <sheet name="Puantaj" sheetId="2" state="hidden" r:id="rId2"/>
    <sheet name="Bordro" sheetId="3" r:id="rId3"/>
    <sheet name="Banka" sheetId="4" r:id="rId4"/>
    <sheet name="Harcama Talimatı" sheetId="5" r:id="rId5"/>
    <sheet name="Teslim Tutanağı" sheetId="6" r:id="rId6"/>
    <sheet name="Ödeme Emri" sheetId="7" r:id="rId7"/>
    <sheet name="Uyumluluk Raporu" sheetId="8" r:id="rId8"/>
  </sheets>
  <externalReferences>
    <externalReference r:id="rId11"/>
  </externalReferences>
  <definedNames>
    <definedName name="aylar">'[1]ANASAYFA'!$A$21:$A$34</definedName>
    <definedName name="Excel_BuiltIn_Print_Area" localSheetId="3">'Banka'!$B$2:$G$22</definedName>
    <definedName name="Excel_BuiltIn_Print_Area" localSheetId="2">'Bordro'!$B$2:$S$26</definedName>
    <definedName name="Excel_BuiltIn_Print_Area" localSheetId="4">'Harcama Talimatı'!$B$2:$E$33</definedName>
    <definedName name="Excel_BuiltIn_Print_Area" localSheetId="6">'Ödeme Emri'!$B$5:$Q$46</definedName>
    <definedName name="Excel_BuiltIn_Print_Area" localSheetId="1">'Puantaj'!$A$2:$AO$23</definedName>
    <definedName name="Excel_BuiltIn_Print_Area" localSheetId="5">'Teslim Tutanağı'!$C$4:$R$25</definedName>
    <definedName name="_xlnm.Print_Area" localSheetId="3">'Banka'!$B$2:$G$32</definedName>
    <definedName name="_xlnm.Print_Area" localSheetId="2">'Bordro'!$B$2:$S$26</definedName>
    <definedName name="_xlnm.Print_Area" localSheetId="4">'Harcama Talimatı'!$B$2:$E$33</definedName>
    <definedName name="_xlnm.Print_Area" localSheetId="6">'Ödeme Emri'!$B$5:$Q$46</definedName>
    <definedName name="_xlnm.Print_Area" localSheetId="1">'Puantaj'!$A$2:$AO$23</definedName>
    <definedName name="_xlnm.Print_Area" localSheetId="5">'Teslim Tutanağı'!$C$4:$R$25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J4" authorId="0">
      <text>
        <r>
          <rPr>
            <b/>
            <sz val="9"/>
            <color indexed="8"/>
            <rFont val="Tahoma"/>
            <family val="2"/>
          </rPr>
          <t xml:space="preserve">LENOVO:
</t>
        </r>
        <r>
          <rPr>
            <sz val="9"/>
            <color indexed="8"/>
            <rFont val="Tahoma"/>
            <family val="2"/>
          </rPr>
          <t>bu sütuna devamsızlık gün sayısını girin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C5" authorId="0">
      <text>
        <r>
          <rPr>
            <b/>
            <sz val="8"/>
            <color indexed="8"/>
            <rFont val="Tahoma"/>
            <family val="2"/>
          </rPr>
          <t xml:space="preserve">MGM:
</t>
        </r>
      </text>
    </comment>
  </commentList>
</comments>
</file>

<file path=xl/sharedStrings.xml><?xml version="1.0" encoding="utf-8"?>
<sst xmlns="http://schemas.openxmlformats.org/spreadsheetml/2006/main" count="310" uniqueCount="256">
  <si>
    <t>KURUM ADI</t>
  </si>
  <si>
    <t>S.NO</t>
  </si>
  <si>
    <t>TC KİMLİK NO</t>
  </si>
  <si>
    <t>ADI-SOYADI</t>
  </si>
  <si>
    <t>HESAP NO</t>
  </si>
  <si>
    <t>HARCAMA YETKİLİSİ</t>
  </si>
  <si>
    <t>ÜNVANI</t>
  </si>
  <si>
    <t>Okul Müdürü</t>
  </si>
  <si>
    <t>DÜZENLEYEN</t>
  </si>
  <si>
    <t>Müdür Yardımcısı</t>
  </si>
  <si>
    <t>TAHAKKUK AYI</t>
  </si>
  <si>
    <t>VERGİ KİMLİK NO</t>
  </si>
  <si>
    <t>Açıklamalar :</t>
  </si>
  <si>
    <t xml:space="preserve">1- Anasayfadaki Bilgileri Kurumunuza Göre Değiştiriniz.                                         2- Puantaj Sayfasındaki Öğrencinin geldiği güne (x) Giriniz.                                                              3- Gelmediği güne ve tatil gününe (0) Giriniz                                                               4- Formüller Otomatiktir. Lütfen Değiştirmeyiniz…                                                       </t>
  </si>
  <si>
    <t>İlçe Maaş Servisi</t>
  </si>
  <si>
    <t>kbaglarmem@gmail.com</t>
  </si>
  <si>
    <t>1 Ocak - 14 Ocak</t>
  </si>
  <si>
    <t>15 Ocak - 14 Şubat</t>
  </si>
  <si>
    <t>15 Şubat - 14 Mart</t>
  </si>
  <si>
    <t>15 Mart- 14 Nisan</t>
  </si>
  <si>
    <t>15 Nisan - 14 Mayıs</t>
  </si>
  <si>
    <t>15 Mayıs - 14 Haziran</t>
  </si>
  <si>
    <t>15 Haziran - 14 Temmuz</t>
  </si>
  <si>
    <t>15 Temmuz - 14 Ağustos</t>
  </si>
  <si>
    <t>15 Ağustos - 14 Eylül</t>
  </si>
  <si>
    <t>15 Eylül - 14 Ekim</t>
  </si>
  <si>
    <t>15 Ekim- 14 Kasım</t>
  </si>
  <si>
    <t>15 Kasım - 14 Aralık</t>
  </si>
  <si>
    <t>15 Aralık - 31 Aralık</t>
  </si>
  <si>
    <t xml:space="preserve"> </t>
  </si>
  <si>
    <t>İŞLETMELERDE MESLEKİ EĞİTİM STAJYER ÖĞRENCİ PUANTAJ CETVELİ</t>
  </si>
  <si>
    <t xml:space="preserve"> Ait Olduğu Ay    </t>
  </si>
  <si>
    <t xml:space="preserve">  Bütçe Yılı</t>
  </si>
  <si>
    <t>2</t>
  </si>
  <si>
    <t>0</t>
  </si>
  <si>
    <t>1</t>
  </si>
  <si>
    <t>S.No</t>
  </si>
  <si>
    <t>STAJYER ÖĞRENCİNİN</t>
  </si>
  <si>
    <t>DEVAM -DEVAMSIZLIK YAPTIĞI GÜNLER</t>
  </si>
  <si>
    <t>Geldiği Gün</t>
  </si>
  <si>
    <t>Gelmediği Gün</t>
  </si>
  <si>
    <t>Çalışması gereken gün sayısı</t>
  </si>
  <si>
    <t>Gelmediği gün sayısı</t>
  </si>
  <si>
    <t>Ödeme yapılması gereken gün sayısı</t>
  </si>
  <si>
    <t>ADI VE SOYADI</t>
  </si>
  <si>
    <t>GÖREVİ</t>
  </si>
  <si>
    <t>1.</t>
  </si>
  <si>
    <t>Stajyer Öğr.</t>
  </si>
  <si>
    <t>x</t>
  </si>
  <si>
    <t>2.</t>
  </si>
  <si>
    <t>3.</t>
  </si>
  <si>
    <t>4.</t>
  </si>
  <si>
    <t>5.</t>
  </si>
  <si>
    <t>TOPLAM</t>
  </si>
  <si>
    <t xml:space="preserve">Yukarıda belirtilen stajyer öğrencilerce </t>
  </si>
  <si>
    <t>ayında toplam</t>
  </si>
  <si>
    <t>gün staj çalışması yapılmıştır.</t>
  </si>
  <si>
    <t>DÜZENLEYEN :</t>
  </si>
  <si>
    <t>OKUL/KURUM AMİRİ:</t>
  </si>
  <si>
    <t>Adı Soyadı  :</t>
  </si>
  <si>
    <t>Unvanı :</t>
  </si>
  <si>
    <t>İmzası  :</t>
  </si>
  <si>
    <t>(X)</t>
  </si>
  <si>
    <t>Çalışılan Günler</t>
  </si>
  <si>
    <t>(O)</t>
  </si>
  <si>
    <t>Çalışılmayan Günler</t>
  </si>
  <si>
    <t>Bayram Tatili</t>
  </si>
  <si>
    <t>ÇEŞİTLİ ÖDEMELER BORDROSU</t>
  </si>
  <si>
    <t xml:space="preserve">AİT OLDUĞU AY </t>
  </si>
  <si>
    <t xml:space="preserve">BİRİMİ: </t>
  </si>
  <si>
    <t>BÜTÇE YILI</t>
  </si>
  <si>
    <t>A</t>
  </si>
  <si>
    <t>B</t>
  </si>
  <si>
    <t>C</t>
  </si>
  <si>
    <t>D</t>
  </si>
  <si>
    <t>E</t>
  </si>
  <si>
    <t>F</t>
  </si>
  <si>
    <t>G</t>
  </si>
  <si>
    <t>Sıra No</t>
  </si>
  <si>
    <t>T.C. KİMLİK NO</t>
  </si>
  <si>
    <t>UNVANI</t>
  </si>
  <si>
    <t>ASGARİ ÜCRET BRÜT</t>
  </si>
  <si>
    <t>ASGARİ ÜCRET NET</t>
  </si>
  <si>
    <t>BEKAR ASGARİ GEÇİM İNDİRİMİ</t>
  </si>
  <si>
    <r>
      <rPr>
        <b/>
        <sz val="10"/>
        <rFont val="Times New Roman"/>
        <family val="1"/>
      </rPr>
      <t xml:space="preserve">ÖDEMEYE ESAS NET ASGARİ ÜCRET TUTARI         </t>
    </r>
    <r>
      <rPr>
        <b/>
        <sz val="10"/>
        <color indexed="10"/>
        <rFont val="Times New Roman"/>
        <family val="1"/>
      </rPr>
      <t>(A-B)</t>
    </r>
  </si>
  <si>
    <t>DEVAMSIZ GÜN SAYISI</t>
  </si>
  <si>
    <r>
      <rPr>
        <b/>
        <sz val="10"/>
        <rFont val="Times New Roman"/>
        <family val="1"/>
      </rPr>
      <t xml:space="preserve">GÜNLÜK DEV.GÜN ÜCRET TUTARI </t>
    </r>
    <r>
      <rPr>
        <b/>
        <sz val="10"/>
        <color indexed="10"/>
        <rFont val="Times New Roman"/>
        <family val="1"/>
      </rPr>
      <t>(C*30/100/30)</t>
    </r>
  </si>
  <si>
    <r>
      <rPr>
        <b/>
        <sz val="10"/>
        <rFont val="Times New Roman"/>
        <family val="1"/>
      </rPr>
      <t xml:space="preserve">TOPLAM DEVAMSIZLIK GÜN TUTARI </t>
    </r>
    <r>
      <rPr>
        <b/>
        <sz val="10"/>
        <color indexed="10"/>
        <rFont val="Times New Roman"/>
        <family val="1"/>
      </rPr>
      <t>(D*E)</t>
    </r>
  </si>
  <si>
    <r>
      <rPr>
        <b/>
        <sz val="10"/>
        <rFont val="Times New Roman"/>
        <family val="1"/>
      </rPr>
      <t xml:space="preserve">TAHAKKUK TUTARI </t>
    </r>
    <r>
      <rPr>
        <b/>
        <sz val="10"/>
        <color indexed="10"/>
        <rFont val="Times New Roman"/>
        <family val="1"/>
      </rPr>
      <t>((C/100*30)-D))</t>
    </r>
  </si>
  <si>
    <t>G.V.</t>
  </si>
  <si>
    <t>D.V.</t>
  </si>
  <si>
    <t>KES.TOP.</t>
  </si>
  <si>
    <t>NET ELE GEÇEN</t>
  </si>
  <si>
    <t>İmza</t>
  </si>
  <si>
    <t>Stajyer Öğrenci</t>
  </si>
  <si>
    <t>T O P L A M</t>
  </si>
  <si>
    <t>ONAYLAYAN</t>
  </si>
  <si>
    <t>ADI SOYADI</t>
  </si>
  <si>
    <t>İMZA</t>
  </si>
  <si>
    <t>BANKA ÖDEME LİSTESİ</t>
  </si>
  <si>
    <t>Banka</t>
  </si>
  <si>
    <t xml:space="preserve">: TC ZIRAAT BANKASI  KARABAĞLAR ŞB.       </t>
  </si>
  <si>
    <t>Birimi                :</t>
  </si>
  <si>
    <t>SIRA NO</t>
  </si>
  <si>
    <t>BANKA IBAN NO</t>
  </si>
  <si>
    <t>Ek-1</t>
  </si>
  <si>
    <t>HARCAMA TALİMATI</t>
  </si>
  <si>
    <t>HARCAMAYI YAPAN İDARENİN ADI</t>
  </si>
  <si>
    <t>BELGE TARİH VE SAYISI</t>
  </si>
  <si>
    <t>HARCAMA İLE İLGİLİ BİLGİLER</t>
  </si>
  <si>
    <t>GİDERİN KONUSU</t>
  </si>
  <si>
    <t>Stajer Öğrenci Ücreti</t>
  </si>
  <si>
    <t>GİDERİN GEREKÇESİ</t>
  </si>
  <si>
    <t>3308 Sayılı Meslek Eğitim Kanunu</t>
  </si>
  <si>
    <t>Yapılacak İş veya Hizmetin Süresi</t>
  </si>
  <si>
    <t>Hukuki Dayanağı</t>
  </si>
  <si>
    <t>Bütçe Kanunu</t>
  </si>
  <si>
    <t>Tutarı</t>
  </si>
  <si>
    <t>Kullanılabilir Ödenek Tutarı</t>
  </si>
  <si>
    <t>Bütçe Tertibi</t>
  </si>
  <si>
    <t>630.1.4.1.2</t>
  </si>
  <si>
    <t>Gerçekleştirme Usulü</t>
  </si>
  <si>
    <t>GENEL BÜTÇE</t>
  </si>
  <si>
    <t>HARCAMA İLE İLGİLİ DİĞER AÇIKLAMALAR</t>
  </si>
  <si>
    <t>ONAY</t>
  </si>
  <si>
    <t>Yukarıda Yapılan Harcamanın</t>
  </si>
  <si>
    <t>Yapılmasını arz ederim</t>
  </si>
  <si>
    <t>UYGUNDUR</t>
  </si>
  <si>
    <t>Gerçekleştirme Görevlisi</t>
  </si>
  <si>
    <t>Harcama Yetkilisi</t>
  </si>
  <si>
    <t>Memur</t>
  </si>
  <si>
    <t>Not: Bu Form Merkezi Yönetim Harcama Belgeleri Yönetmeliğinin 4. maddesine göre hazırlanmıştır.</t>
  </si>
  <si>
    <t>HARCAM BİLGİ GİRİŞİ</t>
  </si>
  <si>
    <t>BÜTÇE YILI       :</t>
  </si>
  <si>
    <t>Ödeme Kaynağı Türü</t>
  </si>
  <si>
    <t>:</t>
  </si>
  <si>
    <t>Merkezi Yönetim</t>
  </si>
  <si>
    <t>İŞİN ADI          :</t>
  </si>
  <si>
    <t>Stajer Öğrenci Ödemesi</t>
  </si>
  <si>
    <t>Ödeme Kaynağı Alt Türü</t>
  </si>
  <si>
    <t>13-MEB Bütçesi</t>
  </si>
  <si>
    <t>İŞİN TANIMI     :</t>
  </si>
  <si>
    <t>Harcam Türü</t>
  </si>
  <si>
    <t>Personel Gideri</t>
  </si>
  <si>
    <t>ÖEB Açıklması   :</t>
  </si>
  <si>
    <t>Sedanur CENGİZ Eylül Ayı Stajer öğrenci ücreti</t>
  </si>
  <si>
    <t>Harcam Alt Türü</t>
  </si>
  <si>
    <t>Geçici Personel Ücreti</t>
  </si>
  <si>
    <t>Bütçe Tertibi -Kullanılabilir Ödenek</t>
  </si>
  <si>
    <t>3308 Sayılı Mesleki Eğitim Kanunu 25. Maddesi gereği.</t>
  </si>
  <si>
    <t>13.01.32.62.09.2.1.00.01.4</t>
  </si>
  <si>
    <t xml:space="preserve">Ön Ödeme Türü </t>
  </si>
  <si>
    <t>Ön Ödeme Yok</t>
  </si>
  <si>
    <t>ÖDEME EMRİ BELGESİ</t>
  </si>
  <si>
    <t>Belge Bilgileri</t>
  </si>
  <si>
    <t>Ödeme Emri Türü</t>
  </si>
  <si>
    <t>Ödeme Yöntemi</t>
  </si>
  <si>
    <t xml:space="preserve">   Hazine Üzerinden Yurtiçi Hesaba Ödeme</t>
  </si>
  <si>
    <t>MERKEZİ YÖNETİM</t>
  </si>
  <si>
    <t>13-MİLLİ EĞİTİM BAKANLIĞI</t>
  </si>
  <si>
    <t>Açıklama</t>
  </si>
  <si>
    <t>Sedanur CENGİZ Eylül 2019 ücreti</t>
  </si>
  <si>
    <t>Ödeme Yapılacak Kişi / Kurum</t>
  </si>
  <si>
    <t>Ödeme Emri Alt Türü</t>
  </si>
  <si>
    <t xml:space="preserve">  Ek Ders </t>
  </si>
  <si>
    <t>Adı Soyadı / Unvanı</t>
  </si>
  <si>
    <t>VKN / TCKN</t>
  </si>
  <si>
    <t>İban No</t>
  </si>
  <si>
    <t>Net Tutar</t>
  </si>
  <si>
    <t>Ön Ödeme Tarihi</t>
  </si>
  <si>
    <t>Belge No</t>
  </si>
  <si>
    <t>Ön Ödeme emri No</t>
  </si>
  <si>
    <t>Ön Ödeme Kalemi</t>
  </si>
  <si>
    <t>Mehsup Edilen Ön Ödeme Tutarı</t>
  </si>
  <si>
    <t>Ödenmesi Gereken Tutar</t>
  </si>
  <si>
    <t>ÖDEME EMRİ DETAYI</t>
  </si>
  <si>
    <t>Ödeme Kalemi</t>
  </si>
  <si>
    <t>Kesinti</t>
  </si>
  <si>
    <t>Diğer Detay</t>
  </si>
  <si>
    <t>Brüt Tutar</t>
  </si>
  <si>
    <t>Kesinti Türü</t>
  </si>
  <si>
    <t>Kesinti Alt Türü</t>
  </si>
  <si>
    <t>Kesinti Yapılan Kişi Kurum</t>
  </si>
  <si>
    <t>Dosya No</t>
  </si>
  <si>
    <t>Hesaba Esas Tutar</t>
  </si>
  <si>
    <t>Kesinti Oranı</t>
  </si>
  <si>
    <t>Tutar</t>
  </si>
  <si>
    <t>Diğer Detay Türü</t>
  </si>
  <si>
    <t>Diğer Detay Alt Türü</t>
  </si>
  <si>
    <t>Adı Soyadı / Ünvanı</t>
  </si>
  <si>
    <t>TKN / TCKN</t>
  </si>
  <si>
    <t>Aday Çırak, Çırakve Stajer Öğrencilerin Ücreti</t>
  </si>
  <si>
    <t>Ödeme Emri Toplamı</t>
  </si>
  <si>
    <t>Kesinti Toplamı</t>
  </si>
  <si>
    <t>Diğer Detay Toplamı</t>
  </si>
  <si>
    <t>Mahsup Edilen Ön Ödeme Tutarı</t>
  </si>
  <si>
    <t>İndirim</t>
  </si>
  <si>
    <t>Artırım</t>
  </si>
  <si>
    <t>Toplam Ödenmesi Gereken Tutar</t>
  </si>
  <si>
    <t>Garçekleştirme Görevlisi</t>
  </si>
  <si>
    <t>3 NÜSHA OLACAK</t>
  </si>
  <si>
    <t>ÖDEME BELGESİ VE EKİ BELGELER TESLİM/TESELLÜM TUTANAĞI</t>
  </si>
  <si>
    <t xml:space="preserve">Harcama Biriminin Kurumsal Kodu     </t>
  </si>
  <si>
    <t xml:space="preserve">Muhasebe Birimi      </t>
  </si>
  <si>
    <t xml:space="preserve">Dairesi           </t>
  </si>
  <si>
    <t xml:space="preserve">  Anadolu Lisesi - Karabağlar Cumhuriyet</t>
  </si>
  <si>
    <t xml:space="preserve">Düzenleme Tarihi    </t>
  </si>
  <si>
    <t xml:space="preserve">Tutanak / Form Sıra </t>
  </si>
  <si>
    <t xml:space="preserve">Torba Numarası*** </t>
  </si>
  <si>
    <t>Belge Numarası</t>
  </si>
  <si>
    <t>Yevmiye Tarihi**</t>
  </si>
  <si>
    <t>Yeviye No**</t>
  </si>
  <si>
    <t>Kanıtlayıcı Belge Türü*</t>
  </si>
  <si>
    <t>Adedi</t>
  </si>
  <si>
    <t>Adı-Soyadı</t>
  </si>
  <si>
    <t>TCK/VKN</t>
  </si>
  <si>
    <t>Bütce Gider Tutarı</t>
  </si>
  <si>
    <t>Harcama Talimatı</t>
  </si>
  <si>
    <t>Puantaj</t>
  </si>
  <si>
    <t>Bordro</t>
  </si>
  <si>
    <t>Ödeme Emri Belgesi</t>
  </si>
  <si>
    <t>Göreve Başlam Yazısı</t>
  </si>
  <si>
    <t>Sözleşme</t>
  </si>
  <si>
    <t>Sigorta giriş belgesi</t>
  </si>
  <si>
    <r>
      <rPr>
        <sz val="10"/>
        <color indexed="8"/>
        <rFont val="Calibri"/>
        <family val="2"/>
      </rPr>
      <t xml:space="preserve">     Yukarıda alacakları ile alacak tutarları gösterilen </t>
    </r>
    <r>
      <rPr>
        <b/>
        <sz val="10"/>
        <color indexed="8"/>
        <rFont val="Calibri"/>
        <family val="2"/>
      </rPr>
      <t xml:space="preserve"> 1 </t>
    </r>
    <r>
      <rPr>
        <sz val="10"/>
        <color indexed="8"/>
        <rFont val="Calibri"/>
        <family val="2"/>
      </rPr>
      <t xml:space="preserve"> adet tahakkuka ait toplam</t>
    </r>
    <r>
      <rPr>
        <b/>
        <sz val="10"/>
        <color indexed="8"/>
        <rFont val="Calibri"/>
        <family val="2"/>
      </rPr>
      <t xml:space="preserve"> 4 </t>
    </r>
    <r>
      <rPr>
        <sz val="10"/>
        <color indexed="8"/>
        <rFont val="Calibri"/>
        <family val="2"/>
      </rPr>
      <t>adet evrakı ve ekleri teslim alınmıştır.  ……../……/20……              Teslim Saati: ………..</t>
    </r>
  </si>
  <si>
    <t>TESLİM EDEN</t>
  </si>
  <si>
    <t>TESLİM ALAN</t>
  </si>
  <si>
    <t>* Merkezi Yönetim Harcama Belgeleri Yönetmeliğindeki belgenin adı yazılacaktır.</t>
  </si>
  <si>
    <t>** Bu bölümler muhasebe birimi tarafından muhasebeleştirme işlemi tamamlandıktan sonra doldurulacaktır.</t>
  </si>
  <si>
    <t>*** Bu bölüme muhasebeleştirme işlemi tamamlandıktan sonra evrakın konulduğu torba numarası yazılacaktır.</t>
  </si>
  <si>
    <t>…………………</t>
  </si>
  <si>
    <t>13.01.33.62.09.2.1.00.01.4.1.02</t>
  </si>
  <si>
    <t>TUTAR</t>
  </si>
  <si>
    <t>ADI</t>
  </si>
  <si>
    <t>SOYADI</t>
  </si>
  <si>
    <t>Şef</t>
  </si>
  <si>
    <t>STAJYER ÖĞRENCİ ÖDEMESİ</t>
  </si>
  <si>
    <t>YIL</t>
  </si>
  <si>
    <t>2023 YILI</t>
  </si>
  <si>
    <t>VHKİ</t>
  </si>
  <si>
    <t>EYLÜL</t>
  </si>
  <si>
    <t>İBRAHİM KUTLUDAĞ</t>
  </si>
  <si>
    <t>SAMET YAĞMUR</t>
  </si>
  <si>
    <t>TR11111111111111111111111</t>
  </si>
  <si>
    <t>TR22222222222222222222222</t>
  </si>
  <si>
    <t>XXXXXXXXXXXXXXXXXXXXXXXXXXXX</t>
  </si>
  <si>
    <t>XXXXXXX</t>
  </si>
  <si>
    <t>STAJYER ÖĞRENCİ BORDROSU.xls için Uyumluluk Raporu</t>
  </si>
  <si>
    <t>Çalıştırma tarihi: 04.09.2023 12:09</t>
  </si>
  <si>
    <t>Bu çalışma kitabındaki aşağıdaki özellikler önceki Excel sürümleri tarafından desteklenmiyor. Bu çalışma kitabını önceki bir Excel sürümünde açtığınızda veya önceki bir dosya biçiminde kaydettiğinizde bu özellikler kaybolabilir veya düzeyi düşürülebilir.</t>
  </si>
  <si>
    <t>Önemsiz bir güvenilirlik kaybı</t>
  </si>
  <si>
    <t>Yinelenme sayısı</t>
  </si>
  <si>
    <t>Sürüm</t>
  </si>
  <si>
    <t>Bu çalışma kitabındaki bazı formüller kapatılmış olan başka çalışma kitaplarına bağlı. Excel'in önceki sürümlerinde, bağlı çalışma kitapları açılmadan bu formüller yeniden hesaplandığında, 255 karakter sınırından sonraki karakterler döndürülemez.</t>
  </si>
  <si>
    <t>Excel 97-2003</t>
  </si>
  <si>
    <t>1
Tanımlı Adlar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</si>
</sst>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mmmm\ "/>
    <numFmt numFmtId="181" formatCode="%0"/>
    <numFmt numFmtId="182" formatCode="####"/>
    <numFmt numFmtId="183" formatCode="#,##0.00&quot; TL&quot;"/>
    <numFmt numFmtId="184" formatCode="#,##0.00\ _T_L"/>
    <numFmt numFmtId="185" formatCode="0000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¥€-2]\ #,##0.00_);[Red]\([$€-2]\ #,##0.00\)"/>
    <numFmt numFmtId="190" formatCode="0000"/>
    <numFmt numFmtId="191" formatCode="00000000"/>
    <numFmt numFmtId="192" formatCode="000"/>
    <numFmt numFmtId="193" formatCode="[$-41F]d\ mmmm\ yyyy;@"/>
  </numFmts>
  <fonts count="82">
    <font>
      <sz val="10"/>
      <name val="Arial"/>
      <family val="0"/>
    </font>
    <font>
      <sz val="10"/>
      <name val="Arial Tu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6"/>
      <name val="Tahoma"/>
      <family val="2"/>
    </font>
    <font>
      <b/>
      <sz val="2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i/>
      <sz val="11"/>
      <color indexed="55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Calibri"/>
      <family val="2"/>
    </font>
    <font>
      <sz val="20"/>
      <color indexed="9"/>
      <name val="Calibri"/>
      <family val="2"/>
    </font>
    <font>
      <sz val="24"/>
      <color indexed="9"/>
      <name val="Calibri"/>
      <family val="2"/>
    </font>
    <font>
      <b/>
      <sz val="16"/>
      <color indexed="9"/>
      <name val="Calibri"/>
      <family val="2"/>
    </font>
    <font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41" fontId="0" fillId="0" borderId="0" applyFill="0" applyBorder="0" applyAlignment="0" applyProtection="0"/>
    <xf numFmtId="0" fontId="71" fillId="20" borderId="5" applyNumberFormat="0" applyAlignment="0" applyProtection="0"/>
    <xf numFmtId="0" fontId="19" fillId="21" borderId="0" applyNumberFormat="0" applyBorder="0" applyAlignment="0" applyProtection="0"/>
    <xf numFmtId="0" fontId="72" fillId="22" borderId="6" applyNumberFormat="0" applyAlignment="0" applyProtection="0"/>
    <xf numFmtId="0" fontId="73" fillId="20" borderId="6" applyNumberFormat="0" applyAlignment="0" applyProtection="0"/>
    <xf numFmtId="0" fontId="74" fillId="23" borderId="7" applyNumberFormat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25" borderId="0" applyNumberFormat="0" applyBorder="0" applyAlignment="0" applyProtection="0"/>
    <xf numFmtId="0" fontId="0" fillId="0" borderId="0" applyFill="0">
      <alignment/>
      <protection/>
    </xf>
    <xf numFmtId="4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78" fillId="2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ill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181" fontId="0" fillId="0" borderId="0" applyFill="0" applyBorder="0" applyAlignment="0" applyProtection="0"/>
  </cellStyleXfs>
  <cellXfs count="349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0" fontId="2" fillId="35" borderId="10" xfId="0" applyFont="1" applyFill="1" applyBorder="1" applyAlignment="1" applyProtection="1">
      <alignment horizontal="left" vertical="center"/>
      <protection/>
    </xf>
    <xf numFmtId="0" fontId="3" fillId="35" borderId="11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left" vertical="center"/>
      <protection/>
    </xf>
    <xf numFmtId="0" fontId="4" fillId="35" borderId="15" xfId="0" applyFont="1" applyFill="1" applyBorder="1" applyAlignment="1" applyProtection="1">
      <alignment horizontal="left" vertical="center"/>
      <protection locked="0"/>
    </xf>
    <xf numFmtId="0" fontId="0" fillId="35" borderId="14" xfId="0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 applyProtection="1">
      <alignment horizontal="left" vertical="center"/>
      <protection locked="0"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 applyProtection="1">
      <alignment horizontal="center"/>
      <protection locked="0"/>
    </xf>
    <xf numFmtId="180" fontId="4" fillId="35" borderId="15" xfId="0" applyNumberFormat="1" applyFont="1" applyFill="1" applyBorder="1" applyAlignment="1" applyProtection="1">
      <alignment horizontal="left" vertical="center"/>
      <protection locked="0"/>
    </xf>
    <xf numFmtId="0" fontId="2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left" vertical="center"/>
      <protection locked="0"/>
    </xf>
    <xf numFmtId="0" fontId="0" fillId="35" borderId="17" xfId="0" applyFill="1" applyBorder="1" applyAlignment="1" applyProtection="1">
      <alignment horizontal="center" vertical="center"/>
      <protection/>
    </xf>
    <xf numFmtId="0" fontId="4" fillId="35" borderId="19" xfId="0" applyFont="1" applyFill="1" applyBorder="1" applyAlignment="1" applyProtection="1">
      <alignment horizontal="left" vertical="center"/>
      <protection locked="0"/>
    </xf>
    <xf numFmtId="0" fontId="4" fillId="35" borderId="19" xfId="0" applyFont="1" applyFill="1" applyBorder="1" applyAlignment="1" applyProtection="1">
      <alignment/>
      <protection locked="0"/>
    </xf>
    <xf numFmtId="0" fontId="4" fillId="35" borderId="18" xfId="0" applyFont="1" applyFill="1" applyBorder="1" applyAlignment="1" applyProtection="1">
      <alignment horizontal="center"/>
      <protection locked="0"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 vertical="center"/>
      <protection/>
    </xf>
    <xf numFmtId="49" fontId="6" fillId="34" borderId="16" xfId="48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20" xfId="0" applyFont="1" applyFill="1" applyBorder="1" applyAlignment="1" applyProtection="1">
      <alignment vertical="center"/>
      <protection hidden="1"/>
    </xf>
    <xf numFmtId="0" fontId="7" fillId="0" borderId="21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 vertical="center" indent="1"/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0" fontId="7" fillId="0" borderId="23" xfId="0" applyFont="1" applyFill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hidden="1"/>
    </xf>
    <xf numFmtId="0" fontId="7" fillId="0" borderId="16" xfId="0" applyFont="1" applyFill="1" applyBorder="1" applyAlignment="1" applyProtection="1">
      <alignment horizontal="center" vertical="center" shrinkToFit="1"/>
      <protection hidden="1"/>
    </xf>
    <xf numFmtId="0" fontId="7" fillId="0" borderId="29" xfId="0" applyFont="1" applyFill="1" applyBorder="1" applyAlignment="1" applyProtection="1">
      <alignment horizontal="center" vertical="center" shrinkToFit="1"/>
      <protection hidden="1"/>
    </xf>
    <xf numFmtId="0" fontId="7" fillId="0" borderId="30" xfId="0" applyFont="1" applyFill="1" applyBorder="1" applyAlignment="1" applyProtection="1">
      <alignment horizontal="center" vertical="center" shrinkToFit="1"/>
      <protection hidden="1"/>
    </xf>
    <xf numFmtId="14" fontId="7" fillId="0" borderId="31" xfId="52" applyNumberFormat="1" applyFont="1" applyFill="1" applyBorder="1" applyAlignment="1" applyProtection="1">
      <alignment horizontal="left" vertical="center"/>
      <protection locked="0"/>
    </xf>
    <xf numFmtId="14" fontId="7" fillId="0" borderId="32" xfId="52" applyNumberFormat="1" applyFont="1" applyFill="1" applyBorder="1" applyAlignment="1" applyProtection="1">
      <alignment horizontal="center" vertical="center"/>
      <protection locked="0"/>
    </xf>
    <xf numFmtId="0" fontId="7" fillId="36" borderId="3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36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36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37" borderId="35" xfId="0" applyNumberFormat="1" applyFont="1" applyFill="1" applyBorder="1" applyAlignment="1">
      <alignment horizontal="center" vertical="center"/>
    </xf>
    <xf numFmtId="14" fontId="7" fillId="0" borderId="16" xfId="52" applyNumberFormat="1" applyFont="1" applyFill="1" applyBorder="1" applyAlignment="1" applyProtection="1">
      <alignment horizontal="center" vertical="center"/>
      <protection locked="0"/>
    </xf>
    <xf numFmtId="14" fontId="7" fillId="0" borderId="36" xfId="52" applyNumberFormat="1" applyFont="1" applyFill="1" applyBorder="1" applyAlignment="1" applyProtection="1">
      <alignment horizontal="center" vertical="center"/>
      <protection locked="0"/>
    </xf>
    <xf numFmtId="0" fontId="7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hidden="1"/>
    </xf>
    <xf numFmtId="14" fontId="7" fillId="0" borderId="38" xfId="52" applyNumberFormat="1" applyFont="1" applyFill="1" applyBorder="1" applyAlignment="1" applyProtection="1">
      <alignment horizontal="center" vertical="center"/>
      <protection locked="0"/>
    </xf>
    <xf numFmtId="14" fontId="7" fillId="0" borderId="39" xfId="52" applyNumberFormat="1" applyFont="1" applyFill="1" applyBorder="1" applyAlignment="1" applyProtection="1">
      <alignment horizontal="center" vertical="center"/>
      <protection locked="0"/>
    </xf>
    <xf numFmtId="0" fontId="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43" xfId="0" applyFont="1" applyFill="1" applyBorder="1" applyAlignment="1" applyProtection="1">
      <alignment horizontal="center" vertical="center"/>
      <protection hidden="1"/>
    </xf>
    <xf numFmtId="0" fontId="7" fillId="0" borderId="2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shrinkToFit="1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right"/>
      <protection hidden="1"/>
    </xf>
    <xf numFmtId="181" fontId="11" fillId="0" borderId="0" xfId="67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7" fillId="0" borderId="0" xfId="0" applyFont="1" applyFill="1" applyAlignment="1" applyProtection="1">
      <alignment horizontal="center"/>
      <protection hidden="1"/>
    </xf>
    <xf numFmtId="3" fontId="7" fillId="0" borderId="0" xfId="0" applyNumberFormat="1" applyFont="1" applyFill="1" applyAlignment="1" applyProtection="1">
      <alignment horizontal="left"/>
      <protection hidden="1"/>
    </xf>
    <xf numFmtId="0" fontId="7" fillId="0" borderId="0" xfId="0" applyNumberFormat="1" applyFont="1" applyFill="1" applyAlignment="1" applyProtection="1">
      <alignment/>
      <protection hidden="1"/>
    </xf>
    <xf numFmtId="3" fontId="7" fillId="0" borderId="0" xfId="0" applyNumberFormat="1" applyFont="1" applyFill="1" applyAlignment="1" applyProtection="1">
      <alignment/>
      <protection hidden="1"/>
    </xf>
    <xf numFmtId="1" fontId="12" fillId="37" borderId="0" xfId="0" applyNumberFormat="1" applyFont="1" applyFill="1" applyBorder="1" applyAlignment="1" applyProtection="1">
      <alignment horizontal="center" vertical="center"/>
      <protection/>
    </xf>
    <xf numFmtId="1" fontId="12" fillId="37" borderId="0" xfId="0" applyNumberFormat="1" applyFont="1" applyFill="1" applyBorder="1" applyAlignment="1" applyProtection="1">
      <alignment horizontal="left" vertical="center"/>
      <protection/>
    </xf>
    <xf numFmtId="0" fontId="12" fillId="37" borderId="0" xfId="0" applyFont="1" applyFill="1" applyAlignment="1" applyProtection="1">
      <alignment/>
      <protection/>
    </xf>
    <xf numFmtId="0" fontId="7" fillId="38" borderId="0" xfId="0" applyFont="1" applyFill="1" applyAlignment="1">
      <alignment/>
    </xf>
    <xf numFmtId="0" fontId="7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vertical="center"/>
    </xf>
    <xf numFmtId="0" fontId="8" fillId="37" borderId="0" xfId="0" applyFont="1" applyFill="1" applyBorder="1" applyAlignment="1">
      <alignment/>
    </xf>
    <xf numFmtId="0" fontId="7" fillId="0" borderId="44" xfId="50" applyFont="1" applyFill="1" applyBorder="1" applyAlignment="1" applyProtection="1">
      <alignment horizontal="left" vertical="center"/>
      <protection hidden="1"/>
    </xf>
    <xf numFmtId="0" fontId="7" fillId="0" borderId="42" xfId="50" applyFont="1" applyFill="1" applyBorder="1" applyAlignment="1" applyProtection="1">
      <alignment horizontal="left" vertical="center"/>
      <protection hidden="1"/>
    </xf>
    <xf numFmtId="0" fontId="8" fillId="37" borderId="41" xfId="0" applyFont="1" applyFill="1" applyBorder="1" applyAlignment="1">
      <alignment vertical="center"/>
    </xf>
    <xf numFmtId="0" fontId="7" fillId="37" borderId="41" xfId="0" applyFont="1" applyFill="1" applyBorder="1" applyAlignment="1">
      <alignment/>
    </xf>
    <xf numFmtId="0" fontId="8" fillId="37" borderId="16" xfId="0" applyFont="1" applyFill="1" applyBorder="1" applyAlignment="1">
      <alignment horizontal="center" vertical="center"/>
    </xf>
    <xf numFmtId="0" fontId="8" fillId="37" borderId="41" xfId="0" applyFont="1" applyFill="1" applyBorder="1" applyAlignment="1">
      <alignment horizontal="center" vertical="center"/>
    </xf>
    <xf numFmtId="0" fontId="7" fillId="0" borderId="45" xfId="50" applyFont="1" applyFill="1" applyBorder="1" applyAlignment="1" applyProtection="1">
      <alignment horizontal="left" vertical="center"/>
      <protection hidden="1"/>
    </xf>
    <xf numFmtId="0" fontId="7" fillId="0" borderId="45" xfId="0" applyFont="1" applyFill="1" applyBorder="1" applyAlignment="1" applyProtection="1">
      <alignment horizontal="center" vertical="center"/>
      <protection hidden="1"/>
    </xf>
    <xf numFmtId="0" fontId="7" fillId="0" borderId="46" xfId="0" applyFont="1" applyFill="1" applyBorder="1" applyAlignment="1" applyProtection="1">
      <alignment horizontal="center"/>
      <protection hidden="1"/>
    </xf>
    <xf numFmtId="0" fontId="8" fillId="37" borderId="30" xfId="0" applyFont="1" applyFill="1" applyBorder="1" applyAlignment="1">
      <alignment horizontal="center" textRotation="90" wrapText="1"/>
    </xf>
    <xf numFmtId="0" fontId="8" fillId="37" borderId="31" xfId="0" applyFont="1" applyFill="1" applyBorder="1" applyAlignment="1">
      <alignment horizontal="center" vertical="center" wrapText="1"/>
    </xf>
    <xf numFmtId="0" fontId="8" fillId="37" borderId="32" xfId="0" applyFont="1" applyFill="1" applyBorder="1" applyAlignment="1">
      <alignment horizontal="center" textRotation="90" wrapText="1"/>
    </xf>
    <xf numFmtId="182" fontId="7" fillId="37" borderId="30" xfId="0" applyNumberFormat="1" applyFont="1" applyFill="1" applyBorder="1" applyAlignment="1">
      <alignment horizontal="center" vertical="center" wrapText="1"/>
    </xf>
    <xf numFmtId="182" fontId="7" fillId="37" borderId="31" xfId="0" applyNumberFormat="1" applyFont="1" applyFill="1" applyBorder="1" applyAlignment="1">
      <alignment horizontal="center" vertical="center" wrapText="1"/>
    </xf>
    <xf numFmtId="182" fontId="7" fillId="37" borderId="31" xfId="0" applyNumberFormat="1" applyFont="1" applyFill="1" applyBorder="1" applyAlignment="1">
      <alignment vertical="center" wrapText="1"/>
    </xf>
    <xf numFmtId="4" fontId="7" fillId="37" borderId="31" xfId="0" applyNumberFormat="1" applyFont="1" applyFill="1" applyBorder="1" applyAlignment="1">
      <alignment horizontal="center" vertical="center" wrapText="1"/>
    </xf>
    <xf numFmtId="3" fontId="7" fillId="37" borderId="31" xfId="0" applyNumberFormat="1" applyFont="1" applyFill="1" applyBorder="1" applyAlignment="1">
      <alignment horizontal="center" vertical="center" wrapText="1"/>
    </xf>
    <xf numFmtId="0" fontId="7" fillId="37" borderId="31" xfId="0" applyFont="1" applyFill="1" applyBorder="1" applyAlignment="1">
      <alignment vertical="center" wrapText="1"/>
    </xf>
    <xf numFmtId="182" fontId="7" fillId="37" borderId="32" xfId="0" applyNumberFormat="1" applyFont="1" applyFill="1" applyBorder="1" applyAlignment="1">
      <alignment horizontal="center" vertical="center" wrapText="1"/>
    </xf>
    <xf numFmtId="182" fontId="7" fillId="37" borderId="16" xfId="0" applyNumberFormat="1" applyFont="1" applyFill="1" applyBorder="1" applyAlignment="1">
      <alignment vertical="center" wrapText="1"/>
    </xf>
    <xf numFmtId="0" fontId="8" fillId="37" borderId="40" xfId="0" applyFont="1" applyFill="1" applyBorder="1" applyAlignment="1">
      <alignment horizontal="center" vertical="center" wrapText="1"/>
    </xf>
    <xf numFmtId="4" fontId="7" fillId="37" borderId="38" xfId="0" applyNumberFormat="1" applyFont="1" applyFill="1" applyBorder="1" applyAlignment="1">
      <alignment horizontal="center" vertical="center" wrapText="1"/>
    </xf>
    <xf numFmtId="3" fontId="7" fillId="37" borderId="38" xfId="0" applyNumberFormat="1" applyFont="1" applyFill="1" applyBorder="1" applyAlignment="1">
      <alignment horizontal="center" vertical="center" wrapText="1"/>
    </xf>
    <xf numFmtId="4" fontId="10" fillId="37" borderId="38" xfId="0" applyNumberFormat="1" applyFont="1" applyFill="1" applyBorder="1" applyAlignment="1">
      <alignment horizontal="center" vertical="center" wrapText="1"/>
    </xf>
    <xf numFmtId="182" fontId="7" fillId="37" borderId="38" xfId="0" applyNumberFormat="1" applyFont="1" applyFill="1" applyBorder="1" applyAlignment="1">
      <alignment vertical="center" wrapText="1"/>
    </xf>
    <xf numFmtId="0" fontId="7" fillId="37" borderId="47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15" fillId="37" borderId="0" xfId="48" applyNumberFormat="1" applyFont="1" applyFill="1" applyBorder="1" applyAlignment="1" applyProtection="1">
      <alignment horizontal="center" vertical="center"/>
      <protection/>
    </xf>
    <xf numFmtId="4" fontId="7" fillId="37" borderId="0" xfId="0" applyNumberFormat="1" applyFont="1" applyFill="1" applyBorder="1" applyAlignment="1">
      <alignment horizontal="center" vertical="center" wrapText="1"/>
    </xf>
    <xf numFmtId="182" fontId="7" fillId="37" borderId="0" xfId="0" applyNumberFormat="1" applyFont="1" applyFill="1" applyBorder="1" applyAlignment="1">
      <alignment vertical="center" wrapText="1"/>
    </xf>
    <xf numFmtId="0" fontId="7" fillId="37" borderId="0" xfId="0" applyFont="1" applyFill="1" applyBorder="1" applyAlignment="1">
      <alignment vertical="center" wrapText="1"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7" fillId="37" borderId="0" xfId="0" applyFont="1" applyFill="1" applyBorder="1" applyAlignment="1">
      <alignment/>
    </xf>
    <xf numFmtId="0" fontId="7" fillId="39" borderId="0" xfId="0" applyFont="1" applyFill="1" applyAlignment="1">
      <alignment/>
    </xf>
    <xf numFmtId="0" fontId="15" fillId="39" borderId="0" xfId="48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7" fillId="0" borderId="0" xfId="42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4" fontId="3" fillId="0" borderId="29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0" fillId="38" borderId="48" xfId="0" applyFont="1" applyFill="1" applyBorder="1" applyAlignment="1">
      <alignment vertical="center"/>
    </xf>
    <xf numFmtId="0" fontId="0" fillId="38" borderId="35" xfId="0" applyFill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  <xf numFmtId="14" fontId="7" fillId="0" borderId="25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53" applyFont="1" applyAlignment="1">
      <alignment vertical="center"/>
      <protection/>
    </xf>
    <xf numFmtId="0" fontId="4" fillId="0" borderId="0" xfId="53" applyFont="1">
      <alignment/>
      <protection/>
    </xf>
    <xf numFmtId="0" fontId="25" fillId="0" borderId="0" xfId="53" applyFont="1" applyAlignment="1">
      <alignment vertical="center"/>
      <protection/>
    </xf>
    <xf numFmtId="0" fontId="26" fillId="0" borderId="0" xfId="53" applyFont="1" applyAlignment="1">
      <alignment vertical="center"/>
      <protection/>
    </xf>
    <xf numFmtId="0" fontId="27" fillId="0" borderId="0" xfId="53" applyFont="1">
      <alignment/>
      <protection/>
    </xf>
    <xf numFmtId="0" fontId="28" fillId="37" borderId="0" xfId="53" applyFont="1" applyFill="1" applyBorder="1" applyAlignment="1">
      <alignment vertical="center"/>
      <protection/>
    </xf>
    <xf numFmtId="0" fontId="29" fillId="37" borderId="42" xfId="53" applyFont="1" applyFill="1" applyBorder="1" applyAlignment="1">
      <alignment horizontal="center" vertical="center"/>
      <protection/>
    </xf>
    <xf numFmtId="0" fontId="29" fillId="37" borderId="50" xfId="53" applyFont="1" applyFill="1" applyBorder="1" applyAlignment="1">
      <alignment horizontal="center" vertical="center"/>
      <protection/>
    </xf>
    <xf numFmtId="0" fontId="29" fillId="37" borderId="51" xfId="53" applyFont="1" applyFill="1" applyBorder="1" applyAlignment="1">
      <alignment horizontal="center" vertical="center"/>
      <protection/>
    </xf>
    <xf numFmtId="0" fontId="28" fillId="37" borderId="52" xfId="53" applyFont="1" applyFill="1" applyBorder="1" applyAlignment="1">
      <alignment vertical="center"/>
      <protection/>
    </xf>
    <xf numFmtId="0" fontId="30" fillId="37" borderId="0" xfId="53" applyFont="1" applyFill="1" applyBorder="1" applyAlignment="1">
      <alignment horizontal="left" vertical="center"/>
      <protection/>
    </xf>
    <xf numFmtId="0" fontId="28" fillId="37" borderId="0" xfId="53" applyFont="1" applyFill="1" applyBorder="1" applyAlignment="1">
      <alignment horizontal="right" vertical="center"/>
      <protection/>
    </xf>
    <xf numFmtId="0" fontId="30" fillId="37" borderId="0" xfId="53" applyFont="1" applyFill="1" applyBorder="1" applyAlignment="1">
      <alignment vertical="center"/>
      <protection/>
    </xf>
    <xf numFmtId="0" fontId="27" fillId="0" borderId="23" xfId="53" applyFont="1" applyBorder="1">
      <alignment/>
      <protection/>
    </xf>
    <xf numFmtId="0" fontId="31" fillId="37" borderId="0" xfId="53" applyFont="1" applyFill="1" applyBorder="1" applyAlignment="1">
      <alignment vertical="center"/>
      <protection/>
    </xf>
    <xf numFmtId="0" fontId="28" fillId="37" borderId="34" xfId="53" applyFont="1" applyFill="1" applyBorder="1" applyAlignment="1">
      <alignment vertical="center"/>
      <protection/>
    </xf>
    <xf numFmtId="0" fontId="28" fillId="37" borderId="53" xfId="53" applyFont="1" applyFill="1" applyBorder="1" applyAlignment="1">
      <alignment vertical="center"/>
      <protection/>
    </xf>
    <xf numFmtId="0" fontId="27" fillId="0" borderId="53" xfId="53" applyFont="1" applyBorder="1">
      <alignment/>
      <protection/>
    </xf>
    <xf numFmtId="0" fontId="27" fillId="0" borderId="33" xfId="53" applyFont="1" applyBorder="1">
      <alignment/>
      <protection/>
    </xf>
    <xf numFmtId="0" fontId="28" fillId="0" borderId="16" xfId="53" applyFont="1" applyBorder="1" applyAlignment="1">
      <alignment horizontal="center" vertical="center"/>
      <protection/>
    </xf>
    <xf numFmtId="0" fontId="30" fillId="37" borderId="54" xfId="53" applyFont="1" applyFill="1" applyBorder="1" applyAlignment="1">
      <alignment vertical="center"/>
      <protection/>
    </xf>
    <xf numFmtId="0" fontId="30" fillId="37" borderId="35" xfId="53" applyFont="1" applyFill="1" applyBorder="1" applyAlignment="1">
      <alignment vertical="center"/>
      <protection/>
    </xf>
    <xf numFmtId="0" fontId="28" fillId="0" borderId="16" xfId="53" applyFont="1" applyBorder="1" applyAlignment="1">
      <alignment vertical="center"/>
      <protection/>
    </xf>
    <xf numFmtId="0" fontId="28" fillId="0" borderId="16" xfId="53" applyFont="1" applyBorder="1" applyAlignment="1">
      <alignment horizontal="center" vertical="center" wrapText="1"/>
      <protection/>
    </xf>
    <xf numFmtId="0" fontId="30" fillId="0" borderId="16" xfId="53" applyNumberFormat="1" applyFont="1" applyBorder="1" applyAlignment="1" applyProtection="1">
      <alignment horizontal="center" vertical="center" shrinkToFit="1"/>
      <protection locked="0"/>
    </xf>
    <xf numFmtId="184" fontId="30" fillId="0" borderId="16" xfId="53" applyNumberFormat="1" applyFont="1" applyBorder="1" applyAlignment="1">
      <alignment vertical="center"/>
      <protection/>
    </xf>
    <xf numFmtId="0" fontId="30" fillId="0" borderId="16" xfId="53" applyFont="1" applyBorder="1" applyAlignment="1">
      <alignment horizontal="center" vertical="center" wrapText="1"/>
      <protection/>
    </xf>
    <xf numFmtId="4" fontId="30" fillId="0" borderId="16" xfId="53" applyNumberFormat="1" applyFont="1" applyBorder="1" applyAlignment="1">
      <alignment vertical="center"/>
      <protection/>
    </xf>
    <xf numFmtId="0" fontId="28" fillId="0" borderId="29" xfId="53" applyFont="1" applyBorder="1" applyAlignment="1">
      <alignment horizontal="center" vertical="center"/>
      <protection/>
    </xf>
    <xf numFmtId="0" fontId="28" fillId="0" borderId="35" xfId="53" applyFont="1" applyBorder="1" applyAlignment="1">
      <alignment horizontal="center" vertical="center"/>
      <protection/>
    </xf>
    <xf numFmtId="0" fontId="28" fillId="0" borderId="29" xfId="53" applyFont="1" applyBorder="1" applyAlignment="1">
      <alignment vertical="center"/>
      <protection/>
    </xf>
    <xf numFmtId="0" fontId="28" fillId="0" borderId="35" xfId="53" applyFont="1" applyBorder="1" applyAlignment="1">
      <alignment vertical="center"/>
      <protection/>
    </xf>
    <xf numFmtId="4" fontId="28" fillId="0" borderId="16" xfId="53" applyNumberFormat="1" applyFont="1" applyBorder="1" applyAlignment="1">
      <alignment vertical="center"/>
      <protection/>
    </xf>
    <xf numFmtId="184" fontId="30" fillId="0" borderId="16" xfId="53" applyNumberFormat="1" applyFont="1" applyBorder="1" applyAlignment="1">
      <alignment horizontal="center" vertical="center"/>
      <protection/>
    </xf>
    <xf numFmtId="184" fontId="28" fillId="0" borderId="16" xfId="53" applyNumberFormat="1" applyFont="1" applyBorder="1" applyAlignment="1">
      <alignment vertical="center"/>
      <protection/>
    </xf>
    <xf numFmtId="0" fontId="28" fillId="0" borderId="0" xfId="53" applyFont="1" applyBorder="1" applyAlignment="1">
      <alignment vertical="center"/>
      <protection/>
    </xf>
    <xf numFmtId="0" fontId="33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12" fillId="37" borderId="0" xfId="0" applyFont="1" applyFill="1" applyAlignment="1">
      <alignment/>
    </xf>
    <xf numFmtId="0" fontId="34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35" fillId="37" borderId="0" xfId="0" applyFont="1" applyFill="1" applyBorder="1" applyAlignment="1" applyProtection="1">
      <alignment horizontal="center" vertical="top"/>
      <protection locked="0"/>
    </xf>
    <xf numFmtId="0" fontId="20" fillId="37" borderId="16" xfId="0" applyFont="1" applyFill="1" applyBorder="1" applyAlignment="1" applyProtection="1">
      <alignment vertical="center"/>
      <protection locked="0"/>
    </xf>
    <xf numFmtId="0" fontId="20" fillId="37" borderId="29" xfId="0" applyFont="1" applyFill="1" applyBorder="1" applyAlignment="1" applyProtection="1">
      <alignment vertical="center"/>
      <protection locked="0"/>
    </xf>
    <xf numFmtId="0" fontId="12" fillId="37" borderId="16" xfId="0" applyFont="1" applyFill="1" applyBorder="1" applyAlignment="1" applyProtection="1">
      <alignment horizontal="center" vertical="center"/>
      <protection locked="0"/>
    </xf>
    <xf numFmtId="0" fontId="12" fillId="37" borderId="35" xfId="0" applyFont="1" applyFill="1" applyBorder="1" applyAlignment="1" applyProtection="1">
      <alignment horizontal="center" vertical="center"/>
      <protection locked="0"/>
    </xf>
    <xf numFmtId="0" fontId="12" fillId="37" borderId="0" xfId="0" applyFont="1" applyFill="1" applyBorder="1" applyAlignment="1" applyProtection="1">
      <alignment vertical="center"/>
      <protection locked="0"/>
    </xf>
    <xf numFmtId="0" fontId="20" fillId="37" borderId="54" xfId="0" applyFont="1" applyFill="1" applyBorder="1" applyAlignment="1" applyProtection="1">
      <alignment vertical="center"/>
      <protection locked="0"/>
    </xf>
    <xf numFmtId="0" fontId="20" fillId="37" borderId="35" xfId="0" applyFont="1" applyFill="1" applyBorder="1" applyAlignment="1" applyProtection="1">
      <alignment vertical="center"/>
      <protection locked="0"/>
    </xf>
    <xf numFmtId="0" fontId="12" fillId="37" borderId="29" xfId="0" applyFont="1" applyFill="1" applyBorder="1" applyAlignment="1" applyProtection="1">
      <alignment vertical="center"/>
      <protection locked="0"/>
    </xf>
    <xf numFmtId="0" fontId="12" fillId="37" borderId="54" xfId="0" applyFont="1" applyFill="1" applyBorder="1" applyAlignment="1" applyProtection="1">
      <alignment vertical="center"/>
      <protection locked="0"/>
    </xf>
    <xf numFmtId="0" fontId="12" fillId="37" borderId="35" xfId="0" applyFont="1" applyFill="1" applyBorder="1" applyAlignment="1" applyProtection="1">
      <alignment vertical="center"/>
      <protection locked="0"/>
    </xf>
    <xf numFmtId="0" fontId="20" fillId="37" borderId="54" xfId="0" applyFont="1" applyFill="1" applyBorder="1" applyAlignment="1" applyProtection="1">
      <alignment/>
      <protection locked="0"/>
    </xf>
    <xf numFmtId="0" fontId="12" fillId="37" borderId="29" xfId="0" applyFont="1" applyFill="1" applyBorder="1" applyAlignment="1" applyProtection="1">
      <alignment/>
      <protection locked="0"/>
    </xf>
    <xf numFmtId="0" fontId="12" fillId="37" borderId="35" xfId="0" applyFont="1" applyFill="1" applyBorder="1" applyAlignment="1" applyProtection="1">
      <alignment/>
      <protection locked="0"/>
    </xf>
    <xf numFmtId="0" fontId="12" fillId="37" borderId="54" xfId="0" applyFont="1" applyFill="1" applyBorder="1" applyAlignment="1" applyProtection="1">
      <alignment/>
      <protection locked="0"/>
    </xf>
    <xf numFmtId="0" fontId="12" fillId="37" borderId="35" xfId="0" applyFont="1" applyFill="1" applyBorder="1" applyAlignment="1" applyProtection="1">
      <alignment/>
      <protection locked="0"/>
    </xf>
    <xf numFmtId="0" fontId="12" fillId="37" borderId="0" xfId="0" applyFont="1" applyFill="1" applyBorder="1" applyAlignment="1" applyProtection="1">
      <alignment/>
      <protection locked="0"/>
    </xf>
    <xf numFmtId="0" fontId="20" fillId="37" borderId="29" xfId="0" applyFont="1" applyFill="1" applyBorder="1" applyAlignment="1" applyProtection="1">
      <alignment/>
      <protection locked="0"/>
    </xf>
    <xf numFmtId="14" fontId="20" fillId="37" borderId="35" xfId="0" applyNumberFormat="1" applyFont="1" applyFill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20" fillId="37" borderId="35" xfId="0" applyFont="1" applyFill="1" applyBorder="1" applyAlignment="1" applyProtection="1">
      <alignment/>
      <protection locked="0"/>
    </xf>
    <xf numFmtId="0" fontId="20" fillId="37" borderId="54" xfId="0" applyFont="1" applyFill="1" applyBorder="1" applyAlignment="1" applyProtection="1">
      <alignment horizontal="left"/>
      <protection locked="0"/>
    </xf>
    <xf numFmtId="0" fontId="20" fillId="37" borderId="35" xfId="0" applyFont="1" applyFill="1" applyBorder="1" applyAlignment="1" applyProtection="1">
      <alignment horizontal="left"/>
      <protection locked="0"/>
    </xf>
    <xf numFmtId="0" fontId="12" fillId="37" borderId="53" xfId="0" applyFont="1" applyFill="1" applyBorder="1" applyAlignment="1" applyProtection="1">
      <alignment/>
      <protection locked="0"/>
    </xf>
    <xf numFmtId="0" fontId="20" fillId="38" borderId="16" xfId="0" applyFont="1" applyFill="1" applyBorder="1" applyAlignment="1" applyProtection="1">
      <alignment horizontal="center" vertical="center" wrapText="1"/>
      <protection locked="0"/>
    </xf>
    <xf numFmtId="0" fontId="20" fillId="38" borderId="29" xfId="0" applyFont="1" applyFill="1" applyBorder="1" applyAlignment="1" applyProtection="1">
      <alignment horizontal="center" vertical="center" wrapText="1"/>
      <protection locked="0"/>
    </xf>
    <xf numFmtId="0" fontId="36" fillId="37" borderId="0" xfId="0" applyFont="1" applyFill="1" applyAlignment="1">
      <alignment horizontal="center" vertical="center" wrapText="1"/>
    </xf>
    <xf numFmtId="14" fontId="37" fillId="37" borderId="31" xfId="0" applyNumberFormat="1" applyFont="1" applyFill="1" applyBorder="1" applyAlignment="1" applyProtection="1">
      <alignment horizontal="center" vertical="center"/>
      <protection locked="0"/>
    </xf>
    <xf numFmtId="49" fontId="37" fillId="37" borderId="29" xfId="0" applyNumberFormat="1" applyFont="1" applyFill="1" applyBorder="1" applyAlignment="1" applyProtection="1">
      <alignment vertical="center" shrinkToFit="1"/>
      <protection locked="0"/>
    </xf>
    <xf numFmtId="49" fontId="37" fillId="37" borderId="35" xfId="0" applyNumberFormat="1" applyFont="1" applyFill="1" applyBorder="1" applyAlignment="1" applyProtection="1">
      <alignment vertical="center" shrinkToFit="1"/>
      <protection locked="0"/>
    </xf>
    <xf numFmtId="49" fontId="37" fillId="37" borderId="29" xfId="0" applyNumberFormat="1" applyFont="1" applyFill="1" applyBorder="1" applyAlignment="1" applyProtection="1">
      <alignment horizontal="left" vertical="center"/>
      <protection locked="0"/>
    </xf>
    <xf numFmtId="0" fontId="37" fillId="37" borderId="54" xfId="0" applyFont="1" applyFill="1" applyBorder="1" applyAlignment="1" applyProtection="1">
      <alignment vertical="center"/>
      <protection locked="0"/>
    </xf>
    <xf numFmtId="0" fontId="37" fillId="37" borderId="35" xfId="0" applyFont="1" applyFill="1" applyBorder="1" applyAlignment="1" applyProtection="1">
      <alignment vertical="center"/>
      <protection locked="0"/>
    </xf>
    <xf numFmtId="0" fontId="37" fillId="37" borderId="16" xfId="0" applyFont="1" applyFill="1" applyBorder="1" applyAlignment="1" applyProtection="1">
      <alignment horizontal="center" vertical="center"/>
      <protection locked="0"/>
    </xf>
    <xf numFmtId="0" fontId="37" fillId="37" borderId="29" xfId="0" applyNumberFormat="1" applyFont="1" applyFill="1" applyBorder="1" applyAlignment="1" applyProtection="1">
      <alignment horizontal="center" vertical="center"/>
      <protection/>
    </xf>
    <xf numFmtId="4" fontId="37" fillId="37" borderId="31" xfId="0" applyNumberFormat="1" applyFont="1" applyFill="1" applyBorder="1" applyAlignment="1" applyProtection="1">
      <alignment horizontal="center" vertical="center"/>
      <protection/>
    </xf>
    <xf numFmtId="0" fontId="36" fillId="37" borderId="0" xfId="0" applyNumberFormat="1" applyFont="1" applyFill="1" applyAlignment="1">
      <alignment horizontal="center" vertical="center"/>
    </xf>
    <xf numFmtId="0" fontId="37" fillId="37" borderId="31" xfId="0" applyFont="1" applyFill="1" applyBorder="1" applyAlignment="1" applyProtection="1">
      <alignment horizontal="center" vertical="center"/>
      <protection locked="0"/>
    </xf>
    <xf numFmtId="0" fontId="37" fillId="37" borderId="29" xfId="0" applyFont="1" applyFill="1" applyBorder="1" applyAlignment="1" applyProtection="1">
      <alignment horizontal="center" vertical="center"/>
      <protection locked="0"/>
    </xf>
    <xf numFmtId="4" fontId="37" fillId="37" borderId="16" xfId="0" applyNumberFormat="1" applyFont="1" applyFill="1" applyBorder="1" applyAlignment="1" applyProtection="1">
      <alignment horizontal="center" vertical="center"/>
      <protection locked="0"/>
    </xf>
    <xf numFmtId="1" fontId="37" fillId="37" borderId="29" xfId="0" applyNumberFormat="1" applyFont="1" applyFill="1" applyBorder="1" applyAlignment="1" applyProtection="1">
      <alignment horizontal="center" vertical="center" shrinkToFit="1"/>
      <protection locked="0"/>
    </xf>
    <xf numFmtId="1" fontId="37" fillId="37" borderId="35" xfId="0" applyNumberFormat="1" applyFont="1" applyFill="1" applyBorder="1" applyAlignment="1" applyProtection="1">
      <alignment horizontal="center" vertical="center" shrinkToFit="1"/>
      <protection locked="0"/>
    </xf>
    <xf numFmtId="0" fontId="12" fillId="37" borderId="55" xfId="0" applyFont="1" applyFill="1" applyBorder="1" applyAlignment="1" applyProtection="1">
      <alignment horizontal="center"/>
      <protection locked="0"/>
    </xf>
    <xf numFmtId="0" fontId="12" fillId="37" borderId="55" xfId="0" applyFont="1" applyFill="1" applyBorder="1" applyAlignment="1" applyProtection="1">
      <alignment/>
      <protection locked="0"/>
    </xf>
    <xf numFmtId="0" fontId="38" fillId="37" borderId="0" xfId="0" applyFont="1" applyFill="1" applyBorder="1" applyAlignment="1" applyProtection="1">
      <alignment/>
      <protection locked="0"/>
    </xf>
    <xf numFmtId="14" fontId="38" fillId="37" borderId="0" xfId="0" applyNumberFormat="1" applyFont="1" applyFill="1" applyBorder="1" applyAlignment="1" applyProtection="1">
      <alignment horizontal="center"/>
      <protection locked="0"/>
    </xf>
    <xf numFmtId="0" fontId="38" fillId="37" borderId="0" xfId="0" applyFont="1" applyFill="1" applyAlignment="1" applyProtection="1">
      <alignment/>
      <protection locked="0"/>
    </xf>
    <xf numFmtId="0" fontId="38" fillId="37" borderId="0" xfId="0" applyFont="1" applyFill="1" applyBorder="1" applyAlignment="1" applyProtection="1">
      <alignment/>
      <protection locked="0"/>
    </xf>
    <xf numFmtId="0" fontId="12" fillId="37" borderId="0" xfId="0" applyFont="1" applyFill="1" applyBorder="1" applyAlignment="1">
      <alignment/>
    </xf>
    <xf numFmtId="0" fontId="12" fillId="37" borderId="0" xfId="0" applyFont="1" applyFill="1" applyBorder="1" applyAlignment="1">
      <alignment horizontal="left"/>
    </xf>
    <xf numFmtId="1" fontId="7" fillId="0" borderId="31" xfId="0" applyNumberFormat="1" applyFont="1" applyBorder="1" applyAlignment="1">
      <alignment horizontal="left"/>
    </xf>
    <xf numFmtId="4" fontId="7" fillId="0" borderId="16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/>
      <protection/>
    </xf>
    <xf numFmtId="0" fontId="0" fillId="35" borderId="53" xfId="0" applyFont="1" applyFill="1" applyBorder="1" applyAlignment="1" applyProtection="1">
      <alignment horizontal="left" vertical="top" wrapText="1"/>
      <protection/>
    </xf>
    <xf numFmtId="0" fontId="8" fillId="0" borderId="0" xfId="5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 horizontal="left"/>
      <protection hidden="1"/>
    </xf>
    <xf numFmtId="180" fontId="7" fillId="0" borderId="56" xfId="51" applyNumberFormat="1" applyFont="1" applyBorder="1" applyAlignment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57" xfId="0" applyFont="1" applyFill="1" applyBorder="1" applyAlignment="1" applyProtection="1">
      <alignment horizontal="left" vertical="center" indent="1"/>
      <protection hidden="1"/>
    </xf>
    <xf numFmtId="0" fontId="7" fillId="0" borderId="58" xfId="0" applyFont="1" applyFill="1" applyBorder="1" applyAlignment="1" applyProtection="1">
      <alignment horizontal="center" vertical="center" textRotation="90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7" fillId="0" borderId="59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59" xfId="0" applyFont="1" applyFill="1" applyBorder="1" applyAlignment="1" applyProtection="1">
      <alignment horizontal="center" vertical="center" wrapText="1"/>
      <protection hidden="1"/>
    </xf>
    <xf numFmtId="0" fontId="7" fillId="0" borderId="6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37" borderId="16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14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56" xfId="0" applyFont="1" applyFill="1" applyBorder="1" applyAlignment="1" applyProtection="1">
      <alignment horizontal="center" vertical="center"/>
      <protection hidden="1"/>
    </xf>
    <xf numFmtId="0" fontId="7" fillId="0" borderId="20" xfId="0" applyNumberFormat="1" applyFont="1" applyFill="1" applyBorder="1" applyAlignment="1" applyProtection="1">
      <alignment horizontal="center" vertical="center"/>
      <protection hidden="1"/>
    </xf>
    <xf numFmtId="0" fontId="7" fillId="0" borderId="56" xfId="0" applyNumberFormat="1" applyFont="1" applyFill="1" applyBorder="1" applyAlignment="1" applyProtection="1">
      <alignment horizontal="center" vertical="center" shrinkToFit="1"/>
      <protection hidden="1"/>
    </xf>
    <xf numFmtId="180" fontId="7" fillId="0" borderId="0" xfId="51" applyNumberFormat="1" applyFont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37" borderId="0" xfId="0" applyFont="1" applyFill="1" applyBorder="1" applyAlignment="1">
      <alignment horizontal="center"/>
    </xf>
    <xf numFmtId="0" fontId="13" fillId="37" borderId="0" xfId="0" applyFont="1" applyFill="1" applyBorder="1" applyAlignment="1">
      <alignment horizontal="center"/>
    </xf>
    <xf numFmtId="0" fontId="7" fillId="0" borderId="61" xfId="50" applyFont="1" applyFill="1" applyBorder="1" applyAlignment="1" applyProtection="1">
      <alignment horizontal="left"/>
      <protection hidden="1"/>
    </xf>
    <xf numFmtId="180" fontId="7" fillId="0" borderId="62" xfId="0" applyNumberFormat="1" applyFont="1" applyFill="1" applyBorder="1" applyAlignment="1" applyProtection="1">
      <alignment horizontal="center"/>
      <protection hidden="1"/>
    </xf>
    <xf numFmtId="0" fontId="8" fillId="37" borderId="37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7" fillId="0" borderId="63" xfId="0" applyNumberFormat="1" applyFont="1" applyFill="1" applyBorder="1" applyAlignment="1" applyProtection="1">
      <alignment horizontal="center" vertical="center"/>
      <protection hidden="1"/>
    </xf>
    <xf numFmtId="0" fontId="7" fillId="0" borderId="39" xfId="0" applyNumberFormat="1" applyFont="1" applyFill="1" applyBorder="1" applyAlignment="1" applyProtection="1">
      <alignment horizontal="center" vertical="center"/>
      <protection hidden="1"/>
    </xf>
    <xf numFmtId="0" fontId="20" fillId="38" borderId="16" xfId="0" applyFont="1" applyFill="1" applyBorder="1" applyAlignment="1">
      <alignment horizontal="center"/>
    </xf>
    <xf numFmtId="0" fontId="18" fillId="0" borderId="0" xfId="42" applyNumberFormat="1" applyFont="1" applyFill="1" applyBorder="1" applyAlignment="1" applyProtection="1">
      <alignment horizontal="center" vertical="top"/>
      <protection/>
    </xf>
    <xf numFmtId="0" fontId="7" fillId="38" borderId="16" xfId="42" applyNumberFormat="1" applyFont="1" applyFill="1" applyBorder="1" applyAlignment="1" applyProtection="1">
      <alignment horizontal="center" vertical="center" wrapText="1"/>
      <protection/>
    </xf>
    <xf numFmtId="0" fontId="7" fillId="38" borderId="29" xfId="42" applyNumberFormat="1" applyFont="1" applyFill="1" applyBorder="1" applyAlignment="1" applyProtection="1">
      <alignment horizontal="center" vertical="center" wrapText="1"/>
      <protection/>
    </xf>
    <xf numFmtId="0" fontId="7" fillId="38" borderId="35" xfId="42" applyNumberFormat="1" applyFont="1" applyFill="1" applyBorder="1" applyAlignment="1" applyProtection="1">
      <alignment horizontal="center" vertical="center" wrapText="1"/>
      <protection/>
    </xf>
    <xf numFmtId="0" fontId="22" fillId="0" borderId="53" xfId="0" applyFont="1" applyBorder="1" applyAlignment="1">
      <alignment horizontal="center" vertical="center"/>
    </xf>
    <xf numFmtId="0" fontId="0" fillId="38" borderId="28" xfId="0" applyFont="1" applyFill="1" applyBorder="1" applyAlignment="1">
      <alignment horizontal="left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64" xfId="0" applyFont="1" applyBorder="1" applyAlignment="1" applyProtection="1">
      <alignment horizontal="center" vertical="center"/>
      <protection locked="0"/>
    </xf>
    <xf numFmtId="0" fontId="23" fillId="0" borderId="6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183" fontId="0" fillId="0" borderId="27" xfId="0" applyNumberForma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3" fillId="38" borderId="65" xfId="0" applyFont="1" applyFill="1" applyBorder="1" applyAlignment="1">
      <alignment horizontal="center" vertical="center"/>
    </xf>
    <xf numFmtId="0" fontId="0" fillId="0" borderId="66" xfId="0" applyFont="1" applyBorder="1" applyAlignment="1" applyProtection="1">
      <alignment vertical="center" wrapText="1"/>
      <protection locked="0"/>
    </xf>
    <xf numFmtId="0" fontId="0" fillId="0" borderId="67" xfId="0" applyBorder="1" applyAlignment="1">
      <alignment horizontal="left" vertical="center"/>
    </xf>
    <xf numFmtId="0" fontId="0" fillId="38" borderId="16" xfId="0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14" fontId="7" fillId="0" borderId="68" xfId="0" applyNumberFormat="1" applyFont="1" applyBorder="1" applyAlignment="1">
      <alignment horizontal="center" vertical="center"/>
    </xf>
    <xf numFmtId="14" fontId="7" fillId="0" borderId="30" xfId="0" applyNumberFormat="1" applyFont="1" applyBorder="1" applyAlignment="1">
      <alignment horizontal="center" vertical="center"/>
    </xf>
    <xf numFmtId="0" fontId="35" fillId="37" borderId="0" xfId="0" applyFont="1" applyFill="1" applyBorder="1" applyAlignment="1" applyProtection="1">
      <alignment horizontal="center" vertical="top"/>
      <protection locked="0"/>
    </xf>
    <xf numFmtId="0" fontId="20" fillId="37" borderId="29" xfId="0" applyFont="1" applyFill="1" applyBorder="1" applyAlignment="1" applyProtection="1">
      <alignment horizontal="left"/>
      <protection locked="0"/>
    </xf>
    <xf numFmtId="14" fontId="12" fillId="37" borderId="29" xfId="0" applyNumberFormat="1" applyFont="1" applyFill="1" applyBorder="1" applyAlignment="1" applyProtection="1">
      <alignment horizontal="left"/>
      <protection locked="0"/>
    </xf>
    <xf numFmtId="0" fontId="12" fillId="37" borderId="29" xfId="0" applyFont="1" applyFill="1" applyBorder="1" applyAlignment="1" applyProtection="1">
      <alignment horizontal="center"/>
      <protection locked="0"/>
    </xf>
    <xf numFmtId="0" fontId="20" fillId="38" borderId="16" xfId="0" applyFont="1" applyFill="1" applyBorder="1" applyAlignment="1" applyProtection="1">
      <alignment horizontal="center" vertical="center" wrapText="1"/>
      <protection locked="0"/>
    </xf>
    <xf numFmtId="0" fontId="38" fillId="37" borderId="0" xfId="0" applyFont="1" applyFill="1" applyBorder="1" applyAlignment="1" applyProtection="1">
      <alignment horizontal="center"/>
      <protection locked="0"/>
    </xf>
    <xf numFmtId="185" fontId="12" fillId="37" borderId="16" xfId="0" applyNumberFormat="1" applyFont="1" applyFill="1" applyBorder="1" applyAlignment="1" applyProtection="1">
      <alignment horizontal="center" vertical="center" shrinkToFit="1"/>
      <protection locked="0"/>
    </xf>
    <xf numFmtId="0" fontId="37" fillId="37" borderId="16" xfId="0" applyNumberFormat="1" applyFont="1" applyFill="1" applyBorder="1" applyAlignment="1" applyProtection="1">
      <alignment horizontal="center" vertical="center"/>
      <protection/>
    </xf>
    <xf numFmtId="1" fontId="37" fillId="37" borderId="16" xfId="0" applyNumberFormat="1" applyFont="1" applyFill="1" applyBorder="1" applyAlignment="1" applyProtection="1">
      <alignment horizontal="center" vertical="center" shrinkToFit="1"/>
      <protection locked="0"/>
    </xf>
    <xf numFmtId="49" fontId="37" fillId="37" borderId="29" xfId="0" applyNumberFormat="1" applyFont="1" applyFill="1" applyBorder="1" applyAlignment="1" applyProtection="1">
      <alignment horizontal="left" vertical="center"/>
      <protection locked="0"/>
    </xf>
    <xf numFmtId="0" fontId="36" fillId="37" borderId="0" xfId="0" applyFont="1" applyFill="1" applyBorder="1" applyAlignment="1">
      <alignment horizontal="left"/>
    </xf>
    <xf numFmtId="0" fontId="29" fillId="37" borderId="53" xfId="53" applyFont="1" applyFill="1" applyBorder="1" applyAlignment="1">
      <alignment horizontal="center" vertical="center"/>
      <protection/>
    </xf>
    <xf numFmtId="0" fontId="30" fillId="37" borderId="0" xfId="53" applyFont="1" applyFill="1" applyBorder="1" applyAlignment="1" applyProtection="1">
      <alignment horizontal="center" vertical="center"/>
      <protection locked="0"/>
    </xf>
    <xf numFmtId="0" fontId="32" fillId="38" borderId="16" xfId="53" applyFont="1" applyFill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49" fontId="28" fillId="0" borderId="16" xfId="53" applyNumberFormat="1" applyFont="1" applyBorder="1" applyAlignment="1">
      <alignment horizontal="center" vertical="center"/>
      <protection/>
    </xf>
    <xf numFmtId="0" fontId="30" fillId="0" borderId="16" xfId="53" applyNumberFormat="1" applyFont="1" applyBorder="1" applyAlignment="1" applyProtection="1">
      <alignment horizontal="center" vertical="center"/>
      <protection locked="0"/>
    </xf>
    <xf numFmtId="0" fontId="30" fillId="0" borderId="16" xfId="53" applyFont="1" applyBorder="1" applyAlignment="1">
      <alignment horizontal="center" vertical="center"/>
      <protection/>
    </xf>
    <xf numFmtId="0" fontId="30" fillId="0" borderId="16" xfId="53" applyFont="1" applyBorder="1" applyAlignment="1">
      <alignment horizontal="left" vertical="center"/>
      <protection/>
    </xf>
    <xf numFmtId="49" fontId="30" fillId="0" borderId="16" xfId="53" applyNumberFormat="1" applyFont="1" applyBorder="1" applyAlignment="1">
      <alignment horizontal="center" vertical="center"/>
      <protection/>
    </xf>
    <xf numFmtId="0" fontId="28" fillId="37" borderId="16" xfId="53" applyFont="1" applyFill="1" applyBorder="1" applyAlignment="1">
      <alignment horizontal="center" vertical="center"/>
      <protection/>
    </xf>
    <xf numFmtId="3" fontId="30" fillId="37" borderId="29" xfId="53" applyNumberFormat="1" applyFont="1" applyFill="1" applyBorder="1" applyAlignment="1">
      <alignment horizontal="left" vertical="center"/>
      <protection/>
    </xf>
    <xf numFmtId="0" fontId="28" fillId="38" borderId="16" xfId="53" applyFont="1" applyFill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 wrapText="1"/>
      <protection/>
    </xf>
    <xf numFmtId="0" fontId="28" fillId="0" borderId="35" xfId="53" applyFont="1" applyBorder="1" applyAlignment="1">
      <alignment horizontal="center" vertical="center"/>
      <protection/>
    </xf>
    <xf numFmtId="184" fontId="30" fillId="0" borderId="16" xfId="53" applyNumberFormat="1" applyFont="1" applyBorder="1" applyAlignment="1">
      <alignment horizontal="center" vertical="center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_BuiltIn_%20 - Vurgu1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ÇEŞİTLİÖDEMELERBRD" xfId="50"/>
    <cellStyle name="Normal_FON Bordrosu" xfId="51"/>
    <cellStyle name="Normal_STJ.ÖĞRENCİ BİLGİLERİ" xfId="52"/>
    <cellStyle name="Normal_TMVE_SIF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uantaj!A1" /><Relationship Id="rId2" Type="http://schemas.openxmlformats.org/officeDocument/2006/relationships/hyperlink" Target="#BANKA!A1" /><Relationship Id="rId3" Type="http://schemas.openxmlformats.org/officeDocument/2006/relationships/hyperlink" Target="#Bordro!A1" /><Relationship Id="rId4" Type="http://schemas.openxmlformats.org/officeDocument/2006/relationships/hyperlink" Target="#'&#214;DEME EMR&#304;'!A1" /><Relationship Id="rId5" Type="http://schemas.openxmlformats.org/officeDocument/2006/relationships/hyperlink" Target="#'Harcama Talimat&#305;'!A1" /><Relationship Id="rId6" Type="http://schemas.openxmlformats.org/officeDocument/2006/relationships/hyperlink" Target="#'Teslim Tutana&#287;&#305;'!Yazd&#305;rma_Alan&#305;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7</xdr:col>
      <xdr:colOff>895350</xdr:colOff>
      <xdr:row>0</xdr:row>
      <xdr:rowOff>495300</xdr:rowOff>
    </xdr:to>
    <xdr:sp>
      <xdr:nvSpPr>
        <xdr:cNvPr id="1" name="Dikdörtgen 1"/>
        <xdr:cNvSpPr>
          <a:spLocks/>
        </xdr:cNvSpPr>
      </xdr:nvSpPr>
      <xdr:spPr>
        <a:xfrm>
          <a:off x="0" y="85725"/>
          <a:ext cx="10163175" cy="4095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STAJER ÖĞRENCİ ÜCRET PROGRAMI</a:t>
          </a:r>
        </a:p>
      </xdr:txBody>
    </xdr:sp>
    <xdr:clientData/>
  </xdr:twoCellAnchor>
  <xdr:twoCellAnchor>
    <xdr:from>
      <xdr:col>3</xdr:col>
      <xdr:colOff>0</xdr:colOff>
      <xdr:row>8</xdr:row>
      <xdr:rowOff>133350</xdr:rowOff>
    </xdr:from>
    <xdr:to>
      <xdr:col>5</xdr:col>
      <xdr:colOff>781050</xdr:colOff>
      <xdr:row>9</xdr:row>
      <xdr:rowOff>209550</xdr:rowOff>
    </xdr:to>
    <xdr:sp>
      <xdr:nvSpPr>
        <xdr:cNvPr id="2" name="Yuvarlatılmış Dikdörtgen 3">
          <a:hlinkClick r:id="rId1"/>
        </xdr:cNvPr>
        <xdr:cNvSpPr>
          <a:spLocks/>
        </xdr:cNvSpPr>
      </xdr:nvSpPr>
      <xdr:spPr>
        <a:xfrm>
          <a:off x="4838700" y="2790825"/>
          <a:ext cx="2143125" cy="447675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PUANTAJ</a:t>
          </a:r>
        </a:p>
      </xdr:txBody>
    </xdr:sp>
    <xdr:clientData/>
  </xdr:twoCellAnchor>
  <xdr:twoCellAnchor>
    <xdr:from>
      <xdr:col>3</xdr:col>
      <xdr:colOff>38100</xdr:colOff>
      <xdr:row>11</xdr:row>
      <xdr:rowOff>104775</xdr:rowOff>
    </xdr:from>
    <xdr:to>
      <xdr:col>5</xdr:col>
      <xdr:colOff>828675</xdr:colOff>
      <xdr:row>12</xdr:row>
      <xdr:rowOff>171450</xdr:rowOff>
    </xdr:to>
    <xdr:sp>
      <xdr:nvSpPr>
        <xdr:cNvPr id="3" name="Yuvarlatılmış Dikdörtgen 4">
          <a:hlinkClick r:id="rId2"/>
        </xdr:cNvPr>
        <xdr:cNvSpPr>
          <a:spLocks/>
        </xdr:cNvSpPr>
      </xdr:nvSpPr>
      <xdr:spPr>
        <a:xfrm>
          <a:off x="4876800" y="3876675"/>
          <a:ext cx="2152650" cy="438150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BANKA</a:t>
          </a:r>
          <a:r>
            <a:rPr lang="en-US" cap="none" sz="2400" b="0" i="0" u="none" baseline="0">
              <a:solidFill>
                <a:srgbClr val="FFFFFF"/>
              </a:solidFill>
            </a:rPr>
            <a:t> </a:t>
          </a:r>
          <a:r>
            <a:rPr lang="en-US" cap="none" sz="2000" b="0" i="0" u="none" baseline="0">
              <a:solidFill>
                <a:srgbClr val="FFFFFF"/>
              </a:solidFill>
            </a:rPr>
            <a:t>LİSTESİ</a:t>
          </a:r>
        </a:p>
      </xdr:txBody>
    </xdr:sp>
    <xdr:clientData/>
  </xdr:twoCellAnchor>
  <xdr:twoCellAnchor>
    <xdr:from>
      <xdr:col>3</xdr:col>
      <xdr:colOff>38100</xdr:colOff>
      <xdr:row>9</xdr:row>
      <xdr:rowOff>295275</xdr:rowOff>
    </xdr:from>
    <xdr:to>
      <xdr:col>5</xdr:col>
      <xdr:colOff>733425</xdr:colOff>
      <xdr:row>10</xdr:row>
      <xdr:rowOff>361950</xdr:rowOff>
    </xdr:to>
    <xdr:sp>
      <xdr:nvSpPr>
        <xdr:cNvPr id="4" name="Yuvarlatılmış Dikdörtgen 5">
          <a:hlinkClick r:id="rId3"/>
        </xdr:cNvPr>
        <xdr:cNvSpPr>
          <a:spLocks/>
        </xdr:cNvSpPr>
      </xdr:nvSpPr>
      <xdr:spPr>
        <a:xfrm>
          <a:off x="4876800" y="3324225"/>
          <a:ext cx="2057400" cy="438150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BORDRO</a:t>
          </a:r>
        </a:p>
      </xdr:txBody>
    </xdr:sp>
    <xdr:clientData/>
  </xdr:twoCellAnchor>
  <xdr:twoCellAnchor>
    <xdr:from>
      <xdr:col>6</xdr:col>
      <xdr:colOff>219075</xdr:colOff>
      <xdr:row>10</xdr:row>
      <xdr:rowOff>38100</xdr:rowOff>
    </xdr:from>
    <xdr:to>
      <xdr:col>7</xdr:col>
      <xdr:colOff>561975</xdr:colOff>
      <xdr:row>11</xdr:row>
      <xdr:rowOff>57150</xdr:rowOff>
    </xdr:to>
    <xdr:sp>
      <xdr:nvSpPr>
        <xdr:cNvPr id="5" name="Yuvarlatılmış Dikdörtgen 6">
          <a:hlinkClick r:id="rId4"/>
        </xdr:cNvPr>
        <xdr:cNvSpPr>
          <a:spLocks/>
        </xdr:cNvSpPr>
      </xdr:nvSpPr>
      <xdr:spPr>
        <a:xfrm>
          <a:off x="7639050" y="3438525"/>
          <a:ext cx="2190750" cy="390525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ÖDEME</a:t>
          </a:r>
          <a:r>
            <a:rPr lang="en-US" cap="none" sz="2400" b="0" i="0" u="none" baseline="0">
              <a:solidFill>
                <a:srgbClr val="FFFFFF"/>
              </a:solidFill>
            </a:rPr>
            <a:t> </a:t>
          </a:r>
          <a:r>
            <a:rPr lang="en-US" cap="none" sz="2000" b="0" i="0" u="none" baseline="0">
              <a:solidFill>
                <a:srgbClr val="FFFFFF"/>
              </a:solidFill>
            </a:rPr>
            <a:t>EMRİ</a:t>
          </a:r>
        </a:p>
      </xdr:txBody>
    </xdr:sp>
    <xdr:clientData/>
  </xdr:twoCellAnchor>
  <xdr:twoCellAnchor>
    <xdr:from>
      <xdr:col>6</xdr:col>
      <xdr:colOff>219075</xdr:colOff>
      <xdr:row>8</xdr:row>
      <xdr:rowOff>200025</xdr:rowOff>
    </xdr:from>
    <xdr:to>
      <xdr:col>7</xdr:col>
      <xdr:colOff>514350</xdr:colOff>
      <xdr:row>9</xdr:row>
      <xdr:rowOff>247650</xdr:rowOff>
    </xdr:to>
    <xdr:sp>
      <xdr:nvSpPr>
        <xdr:cNvPr id="6" name="8 Yuvarlatılmış Dikdörtgen">
          <a:hlinkClick r:id="rId5"/>
        </xdr:cNvPr>
        <xdr:cNvSpPr>
          <a:spLocks/>
        </xdr:cNvSpPr>
      </xdr:nvSpPr>
      <xdr:spPr>
        <a:xfrm>
          <a:off x="7639050" y="2857500"/>
          <a:ext cx="2143125" cy="419100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HARCAMA TALİMATI</a:t>
          </a:r>
        </a:p>
      </xdr:txBody>
    </xdr:sp>
    <xdr:clientData/>
  </xdr:twoCellAnchor>
  <xdr:twoCellAnchor>
    <xdr:from>
      <xdr:col>6</xdr:col>
      <xdr:colOff>190500</xdr:colOff>
      <xdr:row>11</xdr:row>
      <xdr:rowOff>219075</xdr:rowOff>
    </xdr:from>
    <xdr:to>
      <xdr:col>7</xdr:col>
      <xdr:colOff>561975</xdr:colOff>
      <xdr:row>12</xdr:row>
      <xdr:rowOff>238125</xdr:rowOff>
    </xdr:to>
    <xdr:sp>
      <xdr:nvSpPr>
        <xdr:cNvPr id="7" name="10 Yuvarlatılmış Dikdörtgen">
          <a:hlinkClick r:id="rId6"/>
        </xdr:cNvPr>
        <xdr:cNvSpPr>
          <a:spLocks/>
        </xdr:cNvSpPr>
      </xdr:nvSpPr>
      <xdr:spPr>
        <a:xfrm>
          <a:off x="7610475" y="3990975"/>
          <a:ext cx="2219325" cy="390525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TESLİM TUTANAĞI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66675</xdr:colOff>
      <xdr:row>0</xdr:row>
      <xdr:rowOff>466725</xdr:rowOff>
    </xdr:to>
    <xdr:sp>
      <xdr:nvSpPr>
        <xdr:cNvPr id="1" name="Yuvarlatılmış Dikdörtgen 1">
          <a:hlinkClick r:id="rId1"/>
        </xdr:cNvPr>
        <xdr:cNvSpPr>
          <a:spLocks/>
        </xdr:cNvSpPr>
      </xdr:nvSpPr>
      <xdr:spPr>
        <a:xfrm>
          <a:off x="0" y="28575"/>
          <a:ext cx="1428750" cy="438150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Ana 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3</xdr:col>
      <xdr:colOff>333375</xdr:colOff>
      <xdr:row>0</xdr:row>
      <xdr:rowOff>447675</xdr:rowOff>
    </xdr:to>
    <xdr:sp>
      <xdr:nvSpPr>
        <xdr:cNvPr id="1" name="Yuvarlatılmış Dikdörtgen 1">
          <a:hlinkClick r:id="rId1"/>
        </xdr:cNvPr>
        <xdr:cNvSpPr>
          <a:spLocks/>
        </xdr:cNvSpPr>
      </xdr:nvSpPr>
      <xdr:spPr>
        <a:xfrm>
          <a:off x="47625" y="28575"/>
          <a:ext cx="1657350" cy="419100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Ana 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0</xdr:row>
      <xdr:rowOff>447675</xdr:rowOff>
    </xdr:to>
    <xdr:sp>
      <xdr:nvSpPr>
        <xdr:cNvPr id="1" name="Yuvarlatılmış Dikdörtgen 1">
          <a:hlinkClick r:id="rId1"/>
        </xdr:cNvPr>
        <xdr:cNvSpPr>
          <a:spLocks/>
        </xdr:cNvSpPr>
      </xdr:nvSpPr>
      <xdr:spPr>
        <a:xfrm>
          <a:off x="0" y="0"/>
          <a:ext cx="1447800" cy="447675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Ana 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0</xdr:row>
      <xdr:rowOff>361950</xdr:rowOff>
    </xdr:to>
    <xdr:sp>
      <xdr:nvSpPr>
        <xdr:cNvPr id="1" name="Yuvarlatılmış Dikdörtgen 1">
          <a:hlinkClick r:id="rId1"/>
        </xdr:cNvPr>
        <xdr:cNvSpPr>
          <a:spLocks/>
        </xdr:cNvSpPr>
      </xdr:nvSpPr>
      <xdr:spPr>
        <a:xfrm>
          <a:off x="0" y="0"/>
          <a:ext cx="1238250" cy="361950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Ana 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381000</xdr:colOff>
      <xdr:row>3</xdr:row>
      <xdr:rowOff>47625</xdr:rowOff>
    </xdr:to>
    <xdr:sp>
      <xdr:nvSpPr>
        <xdr:cNvPr id="1" name="Yuvarlatılmış Dikdörtgen 1">
          <a:hlinkClick r:id="rId1"/>
        </xdr:cNvPr>
        <xdr:cNvSpPr>
          <a:spLocks/>
        </xdr:cNvSpPr>
      </xdr:nvSpPr>
      <xdr:spPr>
        <a:xfrm>
          <a:off x="0" y="161925"/>
          <a:ext cx="1304925" cy="438150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Ana 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3</xdr:col>
      <xdr:colOff>228600</xdr:colOff>
      <xdr:row>1</xdr:row>
      <xdr:rowOff>200025</xdr:rowOff>
    </xdr:to>
    <xdr:sp>
      <xdr:nvSpPr>
        <xdr:cNvPr id="1" name="Yuvarlatılmış Dikdörtgen 2">
          <a:hlinkClick r:id="rId1"/>
        </xdr:cNvPr>
        <xdr:cNvSpPr>
          <a:spLocks/>
        </xdr:cNvSpPr>
      </xdr:nvSpPr>
      <xdr:spPr>
        <a:xfrm>
          <a:off x="619125" y="9525"/>
          <a:ext cx="1238250" cy="352425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Ana Sayfa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kul%20Yedek\Masa&#252;st&#252;%20Yaz&#305;lar&#305;m\1-Maa&#351;,Ekders,Stajer%20ve%20Yolluk\3-SSK-%20Ek%20Ders\1-&#220;cretli%20&#214;&#287;retmen%20Ekders-2019%20Ye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ÇİZELGE"/>
      <sheetName val="BORDRO"/>
      <sheetName val="BANKA"/>
      <sheetName val="ARALIK AYI BİRLEŞT."/>
      <sheetName val="Harcama Talimatı"/>
      <sheetName val="Personel Bildirimi"/>
      <sheetName val="Teslim Tutanağı"/>
      <sheetName val="ÖDEME EMRİ"/>
      <sheetName val="İlçe Banka Listesi"/>
      <sheetName val="sgk(Aralık-Ocak)"/>
      <sheetName val="ASGARİ G"/>
      <sheetName val="Öğretmen Bil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baglarmem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3.421875" style="1" customWidth="1"/>
    <col min="2" max="2" width="42.421875" style="1" customWidth="1"/>
    <col min="3" max="3" width="6.7109375" style="1" customWidth="1"/>
    <col min="4" max="4" width="5.421875" style="1" customWidth="1"/>
    <col min="5" max="5" width="15.00390625" style="1" customWidth="1"/>
    <col min="6" max="6" width="18.28125" style="1" customWidth="1"/>
    <col min="7" max="7" width="27.7109375" style="1" customWidth="1"/>
    <col min="8" max="8" width="16.28125" style="1" customWidth="1"/>
    <col min="9" max="9" width="2.57421875" style="1" customWidth="1"/>
    <col min="10" max="11" width="9.00390625" style="1" hidden="1" customWidth="1"/>
    <col min="12" max="16384" width="9.00390625" style="1" customWidth="1"/>
  </cols>
  <sheetData>
    <row r="1" spans="1:9" ht="48" customHeight="1">
      <c r="A1" s="265"/>
      <c r="B1" s="265"/>
      <c r="C1" s="265"/>
      <c r="D1" s="265"/>
      <c r="E1" s="265"/>
      <c r="F1" s="265"/>
      <c r="G1" s="265"/>
      <c r="H1" s="265"/>
      <c r="I1" s="265"/>
    </row>
    <row r="2" spans="1:9" ht="30.75" customHeight="1" thickTop="1">
      <c r="A2" s="2" t="s">
        <v>0</v>
      </c>
      <c r="B2" s="3" t="s">
        <v>245</v>
      </c>
      <c r="C2" s="266"/>
      <c r="D2" s="5" t="s">
        <v>1</v>
      </c>
      <c r="E2" s="6" t="s">
        <v>2</v>
      </c>
      <c r="F2" s="6" t="s">
        <v>3</v>
      </c>
      <c r="G2" s="6" t="s">
        <v>4</v>
      </c>
      <c r="H2" s="7"/>
      <c r="I2" s="4"/>
    </row>
    <row r="3" spans="1:11" ht="21.75" customHeight="1">
      <c r="A3" s="8" t="s">
        <v>5</v>
      </c>
      <c r="B3" s="9" t="s">
        <v>246</v>
      </c>
      <c r="C3" s="266"/>
      <c r="D3" s="10">
        <v>1</v>
      </c>
      <c r="E3" s="11">
        <v>11111111111</v>
      </c>
      <c r="F3" s="11" t="s">
        <v>241</v>
      </c>
      <c r="G3" s="12" t="s">
        <v>243</v>
      </c>
      <c r="H3" s="13"/>
      <c r="I3" s="4"/>
      <c r="J3" s="1" t="e">
        <f>TEXT(#REF!,"aaaa")</f>
        <v>#REF!</v>
      </c>
      <c r="K3" s="1" t="e">
        <f>TEXT(#REF!,"aaaa")</f>
        <v>#REF!</v>
      </c>
    </row>
    <row r="4" spans="1:9" ht="21.75" customHeight="1">
      <c r="A4" s="8" t="s">
        <v>6</v>
      </c>
      <c r="B4" s="9" t="s">
        <v>246</v>
      </c>
      <c r="C4" s="266"/>
      <c r="D4" s="10">
        <v>2</v>
      </c>
      <c r="E4" s="11">
        <v>22222222222</v>
      </c>
      <c r="F4" s="11" t="s">
        <v>242</v>
      </c>
      <c r="G4" s="12" t="s">
        <v>244</v>
      </c>
      <c r="H4" s="14"/>
      <c r="I4" s="4"/>
    </row>
    <row r="5" spans="1:9" ht="21.75" customHeight="1">
      <c r="A5" s="8" t="s">
        <v>8</v>
      </c>
      <c r="B5" s="9" t="s">
        <v>246</v>
      </c>
      <c r="C5" s="266"/>
      <c r="D5" s="10">
        <v>3</v>
      </c>
      <c r="E5" s="11"/>
      <c r="F5" s="11"/>
      <c r="G5" s="12"/>
      <c r="H5" s="13"/>
      <c r="I5" s="4"/>
    </row>
    <row r="6" spans="1:9" ht="21.75" customHeight="1">
      <c r="A6" s="8" t="s">
        <v>6</v>
      </c>
      <c r="B6" s="9" t="s">
        <v>246</v>
      </c>
      <c r="C6" s="266"/>
      <c r="D6" s="10">
        <v>4</v>
      </c>
      <c r="E6" s="11"/>
      <c r="F6" s="11"/>
      <c r="G6" s="12"/>
      <c r="H6" s="13"/>
      <c r="I6" s="4"/>
    </row>
    <row r="7" spans="1:9" ht="21.75" customHeight="1">
      <c r="A7" s="8" t="s">
        <v>10</v>
      </c>
      <c r="B7" s="15" t="s">
        <v>240</v>
      </c>
      <c r="C7" s="266"/>
      <c r="D7" s="10">
        <v>5</v>
      </c>
      <c r="E7" s="11"/>
      <c r="F7" s="11"/>
      <c r="G7" s="12"/>
      <c r="H7" s="14"/>
      <c r="I7" s="4"/>
    </row>
    <row r="8" spans="1:9" ht="21.75" customHeight="1" thickBot="1">
      <c r="A8" s="16" t="s">
        <v>11</v>
      </c>
      <c r="B8" s="17"/>
      <c r="C8" s="266"/>
      <c r="D8" s="18">
        <v>6</v>
      </c>
      <c r="E8" s="19"/>
      <c r="F8" s="19"/>
      <c r="G8" s="20"/>
      <c r="H8" s="21"/>
      <c r="I8" s="4"/>
    </row>
    <row r="9" spans="1:9" ht="29.25" customHeight="1" thickTop="1">
      <c r="A9" s="22" t="s">
        <v>12</v>
      </c>
      <c r="D9" s="23"/>
      <c r="E9" s="24"/>
      <c r="F9" s="24"/>
      <c r="G9" s="25"/>
      <c r="H9" s="26"/>
      <c r="I9" s="27"/>
    </row>
    <row r="10" spans="1:9" ht="29.25" customHeight="1">
      <c r="A10" s="267" t="s">
        <v>13</v>
      </c>
      <c r="B10" s="267"/>
      <c r="D10" s="23"/>
      <c r="E10" s="24"/>
      <c r="F10" s="24"/>
      <c r="G10" s="25"/>
      <c r="H10" s="26"/>
      <c r="I10" s="27"/>
    </row>
    <row r="11" spans="1:9" ht="29.25" customHeight="1">
      <c r="A11" s="267"/>
      <c r="B11" s="267"/>
      <c r="D11" s="23"/>
      <c r="E11" s="24"/>
      <c r="F11" s="24"/>
      <c r="G11" s="25"/>
      <c r="H11" s="26"/>
      <c r="I11" s="27"/>
    </row>
    <row r="12" spans="1:9" ht="29.25" customHeight="1">
      <c r="A12" s="28" t="s">
        <v>14</v>
      </c>
      <c r="B12" s="29" t="s">
        <v>15</v>
      </c>
      <c r="D12" s="23"/>
      <c r="E12" s="24"/>
      <c r="F12" s="24"/>
      <c r="G12" s="25"/>
      <c r="H12" s="26"/>
      <c r="I12" s="27"/>
    </row>
    <row r="13" spans="4:9" ht="29.25" customHeight="1">
      <c r="D13" s="23"/>
      <c r="E13" s="24"/>
      <c r="F13" s="24"/>
      <c r="G13" s="25"/>
      <c r="H13" s="26"/>
      <c r="I13" s="27"/>
    </row>
    <row r="14" spans="4:9" ht="29.25" customHeight="1">
      <c r="D14" s="23"/>
      <c r="E14" s="24"/>
      <c r="F14" s="24"/>
      <c r="G14" s="25"/>
      <c r="H14" s="26"/>
      <c r="I14" s="27"/>
    </row>
    <row r="15" spans="4:9" ht="29.25" customHeight="1">
      <c r="D15" s="23"/>
      <c r="E15" s="24"/>
      <c r="F15" s="24"/>
      <c r="G15" s="25"/>
      <c r="H15" s="26"/>
      <c r="I15" s="27"/>
    </row>
    <row r="16" spans="4:9" ht="29.25" customHeight="1">
      <c r="D16" s="23"/>
      <c r="E16" s="24"/>
      <c r="F16" s="24"/>
      <c r="G16" s="25"/>
      <c r="H16" s="26"/>
      <c r="I16" s="27"/>
    </row>
    <row r="17" spans="4:9" ht="29.25" customHeight="1">
      <c r="D17" s="23"/>
      <c r="E17" s="24"/>
      <c r="F17" s="24"/>
      <c r="G17" s="25"/>
      <c r="H17" s="26"/>
      <c r="I17" s="27"/>
    </row>
    <row r="18" spans="4:9" ht="29.25" customHeight="1">
      <c r="D18" s="23"/>
      <c r="E18" s="24"/>
      <c r="F18" s="24"/>
      <c r="G18" s="25"/>
      <c r="H18" s="26"/>
      <c r="I18" s="27"/>
    </row>
    <row r="19" spans="4:9" ht="29.25" customHeight="1">
      <c r="D19" s="23"/>
      <c r="E19" s="24"/>
      <c r="F19" s="24"/>
      <c r="G19" s="25"/>
      <c r="H19" s="26"/>
      <c r="I19" s="27"/>
    </row>
    <row r="20" spans="4:9" ht="29.25" customHeight="1">
      <c r="D20" s="23"/>
      <c r="E20" s="24"/>
      <c r="F20" s="24"/>
      <c r="G20" s="25"/>
      <c r="H20" s="26"/>
      <c r="I20" s="27"/>
    </row>
    <row r="21" spans="1:9" ht="29.25" customHeight="1">
      <c r="A21" s="30" t="s">
        <v>16</v>
      </c>
      <c r="D21" s="23"/>
      <c r="E21" s="24"/>
      <c r="F21" s="24"/>
      <c r="G21" s="25"/>
      <c r="H21" s="26"/>
      <c r="I21" s="27"/>
    </row>
    <row r="22" spans="1:9" ht="28.5" customHeight="1" hidden="1">
      <c r="A22" s="30" t="s">
        <v>17</v>
      </c>
      <c r="D22" s="23"/>
      <c r="E22" s="24"/>
      <c r="F22" s="24"/>
      <c r="G22" s="25"/>
      <c r="H22" s="26"/>
      <c r="I22" s="27"/>
    </row>
    <row r="23" ht="12.75" customHeight="1" hidden="1">
      <c r="A23" s="30" t="s">
        <v>18</v>
      </c>
    </row>
    <row r="24" ht="12.75" customHeight="1" hidden="1">
      <c r="A24" s="30" t="s">
        <v>19</v>
      </c>
    </row>
    <row r="25" ht="12.75" customHeight="1" hidden="1">
      <c r="A25" s="30" t="s">
        <v>20</v>
      </c>
    </row>
    <row r="26" ht="12.75" customHeight="1" hidden="1">
      <c r="A26" s="30" t="s">
        <v>21</v>
      </c>
    </row>
    <row r="27" ht="12.75" customHeight="1" hidden="1">
      <c r="A27" s="30" t="s">
        <v>22</v>
      </c>
    </row>
    <row r="28" ht="12.75" customHeight="1" hidden="1">
      <c r="A28" s="30" t="s">
        <v>23</v>
      </c>
    </row>
    <row r="29" ht="12.75" customHeight="1" hidden="1">
      <c r="A29" s="30" t="s">
        <v>24</v>
      </c>
    </row>
    <row r="30" ht="12.75" customHeight="1" hidden="1">
      <c r="A30" s="30" t="s">
        <v>25</v>
      </c>
    </row>
    <row r="31" ht="12.75" customHeight="1" hidden="1">
      <c r="A31" s="30" t="s">
        <v>26</v>
      </c>
    </row>
    <row r="32" ht="12.75" customHeight="1" hidden="1">
      <c r="A32" s="30" t="s">
        <v>27</v>
      </c>
    </row>
    <row r="33" ht="12.75" customHeight="1" hidden="1">
      <c r="A33" s="30" t="s">
        <v>28</v>
      </c>
    </row>
    <row r="34" ht="12.75" customHeight="1" hidden="1">
      <c r="A34" s="30"/>
    </row>
    <row r="35" ht="12.75">
      <c r="A35" s="30"/>
    </row>
    <row r="36" ht="12.75">
      <c r="A36" s="30"/>
    </row>
    <row r="37" ht="12.75">
      <c r="A37" s="30"/>
    </row>
    <row r="38" ht="12.75">
      <c r="A38" s="30"/>
    </row>
    <row r="39" ht="12.75">
      <c r="A39" s="30"/>
    </row>
    <row r="40" ht="12.75">
      <c r="A40" s="30"/>
    </row>
    <row r="41" ht="12.75">
      <c r="A41" s="30"/>
    </row>
    <row r="42" ht="12.75">
      <c r="A42" s="30"/>
    </row>
    <row r="74" ht="12.75">
      <c r="V74" s="1" t="s">
        <v>29</v>
      </c>
    </row>
  </sheetData>
  <sheetProtection/>
  <mergeCells count="3">
    <mergeCell ref="A1:I1"/>
    <mergeCell ref="C2:C8"/>
    <mergeCell ref="A10:B11"/>
  </mergeCells>
  <hyperlinks>
    <hyperlink ref="B12" r:id="rId1" display="kbaglarmem@gmail.com"/>
  </hyperlinks>
  <printOptions/>
  <pageMargins left="0.7" right="0.7" top="0.75" bottom="0.75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36"/>
  <sheetViews>
    <sheetView showGridLines="0" zoomScalePageLayoutView="0" workbookViewId="0" topLeftCell="A4">
      <selection activeCell="B10" sqref="B10:AO11"/>
    </sheetView>
  </sheetViews>
  <sheetFormatPr defaultColWidth="9.140625" defaultRowHeight="12.75"/>
  <cols>
    <col min="1" max="1" width="3.7109375" style="31" customWidth="1"/>
    <col min="2" max="2" width="16.7109375" style="31" customWidth="1"/>
    <col min="3" max="3" width="10.57421875" style="31" customWidth="1"/>
    <col min="4" max="5" width="3.00390625" style="31" customWidth="1"/>
    <col min="6" max="7" width="2.7109375" style="31" customWidth="1"/>
    <col min="8" max="8" width="2.8515625" style="31" customWidth="1"/>
    <col min="9" max="31" width="2.7109375" style="31" customWidth="1"/>
    <col min="32" max="32" width="3.00390625" style="31" customWidth="1"/>
    <col min="33" max="33" width="3.421875" style="31" customWidth="1"/>
    <col min="34" max="34" width="2.8515625" style="31" customWidth="1"/>
    <col min="35" max="35" width="9.8515625" style="31" hidden="1" customWidth="1"/>
    <col min="36" max="36" width="12.00390625" style="31" hidden="1" customWidth="1"/>
    <col min="37" max="37" width="8.28125" style="31" customWidth="1"/>
    <col min="38" max="38" width="3.8515625" style="32" customWidth="1"/>
    <col min="39" max="39" width="4.8515625" style="31" customWidth="1"/>
    <col min="40" max="40" width="5.28125" style="31" customWidth="1"/>
    <col min="41" max="41" width="3.57421875" style="31" customWidth="1"/>
    <col min="42" max="16384" width="9.00390625" style="31" customWidth="1"/>
  </cols>
  <sheetData>
    <row r="1" ht="42.75" customHeight="1"/>
    <row r="2" spans="1:41" ht="19.5" customHeight="1">
      <c r="A2" s="268" t="s">
        <v>30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</row>
    <row r="3" ht="20.25" customHeight="1"/>
    <row r="4" spans="1:41" ht="20.25" customHeight="1">
      <c r="A4" s="33"/>
      <c r="B4" s="269" t="str">
        <f>'Ana Sayfa'!B2</f>
        <v>XXXXXXXXXXXXXXXXXXXXXXXXXXXX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34"/>
      <c r="Z4" s="35"/>
      <c r="AA4" s="35"/>
      <c r="AB4" s="36" t="s">
        <v>31</v>
      </c>
      <c r="AC4" s="37"/>
      <c r="AD4" s="37"/>
      <c r="AE4" s="37"/>
      <c r="AF4" s="37"/>
      <c r="AG4" s="37"/>
      <c r="AH4" s="37"/>
      <c r="AI4" s="37"/>
      <c r="AJ4" s="37"/>
      <c r="AK4" s="37"/>
      <c r="AL4" s="270" t="str">
        <f>'Ana Sayfa'!B7</f>
        <v>EYLÜL</v>
      </c>
      <c r="AM4" s="270"/>
      <c r="AN4" s="270"/>
      <c r="AO4" s="270"/>
    </row>
    <row r="5" spans="1:41" ht="20.25" customHeight="1">
      <c r="A5" s="38"/>
      <c r="B5" s="33"/>
      <c r="C5" s="33"/>
      <c r="D5" s="38"/>
      <c r="E5" s="38"/>
      <c r="F5" s="38"/>
      <c r="G5" s="38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34"/>
      <c r="Z5" s="35"/>
      <c r="AA5" s="35"/>
      <c r="AB5" s="272" t="s">
        <v>32</v>
      </c>
      <c r="AC5" s="272"/>
      <c r="AD5" s="272"/>
      <c r="AE5" s="272"/>
      <c r="AF5" s="272"/>
      <c r="AG5" s="272"/>
      <c r="AH5" s="272"/>
      <c r="AI5" s="39"/>
      <c r="AJ5" s="39"/>
      <c r="AK5" s="40"/>
      <c r="AL5" s="41" t="s">
        <v>33</v>
      </c>
      <c r="AM5" s="42" t="s">
        <v>34</v>
      </c>
      <c r="AN5" s="42">
        <v>2</v>
      </c>
      <c r="AO5" s="43">
        <v>1</v>
      </c>
    </row>
    <row r="6" spans="1:41" ht="22.5" customHeight="1">
      <c r="A6" s="273" t="s">
        <v>36</v>
      </c>
      <c r="B6" s="274" t="s">
        <v>37</v>
      </c>
      <c r="C6" s="274"/>
      <c r="D6" s="275" t="s">
        <v>38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44"/>
      <c r="AI6" s="276" t="s">
        <v>39</v>
      </c>
      <c r="AJ6" s="276" t="s">
        <v>40</v>
      </c>
      <c r="AK6" s="277" t="s">
        <v>41</v>
      </c>
      <c r="AL6" s="278" t="s">
        <v>42</v>
      </c>
      <c r="AM6" s="278"/>
      <c r="AN6" s="279" t="s">
        <v>43</v>
      </c>
      <c r="AO6" s="279"/>
    </row>
    <row r="7" spans="1:41" ht="33" customHeight="1">
      <c r="A7" s="273"/>
      <c r="B7" s="45" t="s">
        <v>44</v>
      </c>
      <c r="C7" s="46" t="s">
        <v>45</v>
      </c>
      <c r="D7" s="47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8">
        <v>19</v>
      </c>
      <c r="W7" s="48">
        <v>20</v>
      </c>
      <c r="X7" s="48">
        <v>21</v>
      </c>
      <c r="Y7" s="48">
        <v>22</v>
      </c>
      <c r="Z7" s="48">
        <v>23</v>
      </c>
      <c r="AA7" s="48">
        <v>24</v>
      </c>
      <c r="AB7" s="48">
        <v>25</v>
      </c>
      <c r="AC7" s="48">
        <v>26</v>
      </c>
      <c r="AD7" s="48">
        <v>27</v>
      </c>
      <c r="AE7" s="48">
        <v>28</v>
      </c>
      <c r="AF7" s="48">
        <v>29</v>
      </c>
      <c r="AG7" s="48">
        <v>30</v>
      </c>
      <c r="AH7" s="49"/>
      <c r="AI7" s="276"/>
      <c r="AJ7" s="276"/>
      <c r="AK7" s="277"/>
      <c r="AL7" s="278"/>
      <c r="AM7" s="278"/>
      <c r="AN7" s="279"/>
      <c r="AO7" s="279"/>
    </row>
    <row r="8" spans="1:41" ht="20.25" customHeight="1">
      <c r="A8" s="50" t="s">
        <v>46</v>
      </c>
      <c r="B8" s="51" t="str">
        <f>'Ana Sayfa'!F3</f>
        <v>İBRAHİM KUTLUDAĞ</v>
      </c>
      <c r="C8" s="52" t="s">
        <v>47</v>
      </c>
      <c r="D8" s="53">
        <v>0</v>
      </c>
      <c r="E8" s="54">
        <v>0</v>
      </c>
      <c r="F8" s="54">
        <v>0</v>
      </c>
      <c r="G8" s="54">
        <v>0</v>
      </c>
      <c r="H8" s="54">
        <v>0</v>
      </c>
      <c r="I8" s="54" t="s">
        <v>48</v>
      </c>
      <c r="J8" s="55" t="s">
        <v>48</v>
      </c>
      <c r="K8" s="55" t="s">
        <v>48</v>
      </c>
      <c r="L8" s="54"/>
      <c r="M8" s="54"/>
      <c r="N8" s="54"/>
      <c r="O8" s="54"/>
      <c r="P8" s="54" t="s">
        <v>48</v>
      </c>
      <c r="Q8" s="55" t="s">
        <v>48</v>
      </c>
      <c r="R8" s="55" t="s">
        <v>48</v>
      </c>
      <c r="S8" s="54"/>
      <c r="T8" s="54"/>
      <c r="U8" s="54"/>
      <c r="V8" s="54"/>
      <c r="W8" s="54" t="s">
        <v>48</v>
      </c>
      <c r="X8" s="55" t="s">
        <v>48</v>
      </c>
      <c r="Y8" s="55" t="s">
        <v>48</v>
      </c>
      <c r="Z8" s="54" t="s">
        <v>48</v>
      </c>
      <c r="AA8" s="54"/>
      <c r="AB8" s="54"/>
      <c r="AC8" s="54"/>
      <c r="AD8" s="54" t="s">
        <v>48</v>
      </c>
      <c r="AE8" s="55" t="s">
        <v>48</v>
      </c>
      <c r="AF8" s="55" t="s">
        <v>48</v>
      </c>
      <c r="AG8" s="54"/>
      <c r="AH8" s="56"/>
      <c r="AI8" s="57">
        <f>COUNTIF(D8:AH8,"x")</f>
        <v>13</v>
      </c>
      <c r="AJ8" s="57">
        <f>COUNTIF(D8:AH8,"0")</f>
        <v>5</v>
      </c>
      <c r="AK8" s="58">
        <f>AI8+AJ8</f>
        <v>18</v>
      </c>
      <c r="AL8" s="280">
        <f>COUNTIF(D8:AH8,"0")</f>
        <v>5</v>
      </c>
      <c r="AM8" s="280"/>
      <c r="AN8" s="281">
        <f>AK8-AL8</f>
        <v>13</v>
      </c>
      <c r="AO8" s="281">
        <f>COUNTIF(H8:AN8,"x")</f>
        <v>13</v>
      </c>
    </row>
    <row r="9" spans="1:41" ht="20.25" customHeight="1">
      <c r="A9" s="47" t="s">
        <v>49</v>
      </c>
      <c r="B9" s="51" t="str">
        <f>'Ana Sayfa'!F4</f>
        <v>SAMET YAĞMUR</v>
      </c>
      <c r="C9" s="52" t="s">
        <v>47</v>
      </c>
      <c r="D9" s="53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5">
        <v>0</v>
      </c>
      <c r="K9" s="55">
        <v>0</v>
      </c>
      <c r="L9" s="54"/>
      <c r="M9" s="54"/>
      <c r="N9" s="54"/>
      <c r="O9" s="54"/>
      <c r="P9" s="54"/>
      <c r="Q9" s="55"/>
      <c r="R9" s="55"/>
      <c r="S9" s="54"/>
      <c r="T9" s="54"/>
      <c r="U9" s="54"/>
      <c r="V9" s="54"/>
      <c r="W9" s="54"/>
      <c r="X9" s="55"/>
      <c r="Y9" s="55"/>
      <c r="Z9" s="54"/>
      <c r="AA9" s="54"/>
      <c r="AB9" s="54"/>
      <c r="AC9" s="54"/>
      <c r="AD9" s="54"/>
      <c r="AE9" s="55"/>
      <c r="AF9" s="55"/>
      <c r="AG9" s="54"/>
      <c r="AH9" s="56"/>
      <c r="AI9" s="57">
        <f>COUNTIF(D9:AH9,"x")</f>
        <v>0</v>
      </c>
      <c r="AJ9" s="57">
        <f>COUNTIF(D9:AH9,"0")</f>
        <v>8</v>
      </c>
      <c r="AK9" s="58">
        <f>AI9+AJ9</f>
        <v>8</v>
      </c>
      <c r="AL9" s="280">
        <f>COUNTIF(D9:AH9,"0")</f>
        <v>8</v>
      </c>
      <c r="AM9" s="280"/>
      <c r="AN9" s="281">
        <f>AK9-AL9</f>
        <v>0</v>
      </c>
      <c r="AO9" s="281">
        <f>COUNTIF(H9:AN9,"x")</f>
        <v>0</v>
      </c>
    </row>
    <row r="10" spans="1:41" ht="20.25" customHeight="1">
      <c r="A10" s="47" t="s">
        <v>50</v>
      </c>
      <c r="B10" s="51"/>
      <c r="C10" s="52"/>
      <c r="D10" s="53"/>
      <c r="E10" s="54"/>
      <c r="F10" s="54"/>
      <c r="G10" s="54"/>
      <c r="H10" s="54"/>
      <c r="I10" s="54"/>
      <c r="J10" s="55"/>
      <c r="K10" s="55"/>
      <c r="L10" s="54"/>
      <c r="M10" s="54"/>
      <c r="N10" s="54"/>
      <c r="O10" s="54"/>
      <c r="P10" s="54"/>
      <c r="Q10" s="55"/>
      <c r="R10" s="55"/>
      <c r="S10" s="54"/>
      <c r="T10" s="54"/>
      <c r="U10" s="54"/>
      <c r="V10" s="54"/>
      <c r="W10" s="54"/>
      <c r="X10" s="55"/>
      <c r="Y10" s="55"/>
      <c r="Z10" s="54"/>
      <c r="AA10" s="54"/>
      <c r="AB10" s="54"/>
      <c r="AC10" s="54"/>
      <c r="AD10" s="54"/>
      <c r="AE10" s="55"/>
      <c r="AF10" s="55"/>
      <c r="AG10" s="54"/>
      <c r="AH10" s="56"/>
      <c r="AI10" s="57"/>
      <c r="AJ10" s="57"/>
      <c r="AK10" s="58"/>
      <c r="AL10" s="280"/>
      <c r="AM10" s="280"/>
      <c r="AN10" s="281"/>
      <c r="AO10" s="281"/>
    </row>
    <row r="11" spans="1:41" ht="20.25" customHeight="1">
      <c r="A11" s="47" t="s">
        <v>51</v>
      </c>
      <c r="B11" s="59"/>
      <c r="C11" s="60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3"/>
      <c r="AI11" s="57"/>
      <c r="AJ11" s="57"/>
      <c r="AK11" s="61"/>
      <c r="AL11" s="282"/>
      <c r="AM11" s="282"/>
      <c r="AN11" s="281"/>
      <c r="AO11" s="281"/>
    </row>
    <row r="12" spans="1:41" ht="20.25" customHeight="1" thickBot="1">
      <c r="A12" s="64" t="s">
        <v>52</v>
      </c>
      <c r="B12" s="65"/>
      <c r="C12" s="66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/>
      <c r="AE12" s="69"/>
      <c r="AF12" s="69"/>
      <c r="AG12" s="69"/>
      <c r="AH12" s="70"/>
      <c r="AI12" s="57"/>
      <c r="AJ12" s="57"/>
      <c r="AK12" s="61"/>
      <c r="AL12" s="282"/>
      <c r="AM12" s="282"/>
      <c r="AN12" s="281"/>
      <c r="AO12" s="281"/>
    </row>
    <row r="13" spans="29:41" ht="20.25" customHeight="1" thickBot="1">
      <c r="AC13" s="71"/>
      <c r="AD13" s="285" t="s">
        <v>53</v>
      </c>
      <c r="AE13" s="285"/>
      <c r="AF13" s="285"/>
      <c r="AG13" s="285"/>
      <c r="AH13" s="285"/>
      <c r="AI13" s="72"/>
      <c r="AJ13" s="72"/>
      <c r="AK13" s="73">
        <f>SUM(AK8:AK12)</f>
        <v>26</v>
      </c>
      <c r="AL13" s="286">
        <f>SUM(AL8:AL12)</f>
        <v>13</v>
      </c>
      <c r="AM13" s="286"/>
      <c r="AN13" s="287">
        <f>SUM(AN8:AN12)</f>
        <v>13</v>
      </c>
      <c r="AO13" s="287"/>
    </row>
    <row r="14" spans="1:42" ht="20.25" customHeight="1">
      <c r="A14" s="74"/>
      <c r="B14" s="74"/>
      <c r="C14" s="75"/>
      <c r="D14" s="75"/>
      <c r="E14" s="75"/>
      <c r="F14" s="76" t="s">
        <v>54</v>
      </c>
      <c r="G14" s="288" t="str">
        <f>'Ana Sayfa'!B7</f>
        <v>EYLÜL</v>
      </c>
      <c r="H14" s="288"/>
      <c r="I14" s="288"/>
      <c r="J14" s="288"/>
      <c r="K14" s="77" t="s">
        <v>55</v>
      </c>
      <c r="L14" s="74"/>
      <c r="M14" s="75"/>
      <c r="N14" s="75"/>
      <c r="O14" s="289">
        <f>AN13</f>
        <v>13</v>
      </c>
      <c r="P14" s="289"/>
      <c r="Q14" s="75" t="s">
        <v>56</v>
      </c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4"/>
      <c r="AD14" s="35"/>
      <c r="AE14" s="35"/>
      <c r="AF14" s="35"/>
      <c r="AG14" s="35"/>
      <c r="AH14" s="35"/>
      <c r="AI14" s="35"/>
      <c r="AJ14" s="35"/>
      <c r="AK14" s="35"/>
      <c r="AL14" s="35"/>
      <c r="AM14" s="78"/>
      <c r="AN14" s="79"/>
      <c r="AO14" s="79"/>
      <c r="AP14" s="74"/>
    </row>
    <row r="15" spans="1:42" ht="20.25" customHeight="1">
      <c r="A15" s="74"/>
      <c r="B15" s="75"/>
      <c r="C15" s="80" t="s">
        <v>57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81" t="s">
        <v>58</v>
      </c>
      <c r="AD15" s="38"/>
      <c r="AE15" s="38"/>
      <c r="AF15" s="38"/>
      <c r="AG15" s="38"/>
      <c r="AH15" s="38"/>
      <c r="AI15" s="38"/>
      <c r="AJ15" s="38"/>
      <c r="AK15" s="38"/>
      <c r="AL15" s="38"/>
      <c r="AM15" s="82"/>
      <c r="AN15" s="38"/>
      <c r="AO15" s="38"/>
      <c r="AP15" s="74"/>
    </row>
    <row r="16" spans="1:42" ht="20.25" customHeight="1">
      <c r="A16" s="74"/>
      <c r="B16" s="38"/>
      <c r="C16" s="82" t="s">
        <v>59</v>
      </c>
      <c r="D16" s="38" t="str">
        <f>'Ana Sayfa'!B5</f>
        <v>XXXXXXX</v>
      </c>
      <c r="E16" s="38"/>
      <c r="F16" s="38"/>
      <c r="G16" s="38"/>
      <c r="H16" s="38"/>
      <c r="I16" s="38"/>
      <c r="J16" s="38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38"/>
      <c r="V16" s="38"/>
      <c r="W16" s="38"/>
      <c r="X16" s="38"/>
      <c r="Y16" s="81"/>
      <c r="Z16" s="38"/>
      <c r="AA16" s="38"/>
      <c r="AB16" s="38"/>
      <c r="AC16" s="83"/>
      <c r="AD16" s="84"/>
      <c r="AE16" s="33"/>
      <c r="AF16" s="33"/>
      <c r="AG16" s="33"/>
      <c r="AH16" s="82" t="s">
        <v>59</v>
      </c>
      <c r="AI16" s="82"/>
      <c r="AJ16" s="82"/>
      <c r="AK16" s="85" t="str">
        <f>'Ana Sayfa'!B3</f>
        <v>XXXXXXX</v>
      </c>
      <c r="AM16" s="85"/>
      <c r="AN16" s="85"/>
      <c r="AO16" s="85"/>
      <c r="AP16" s="74"/>
    </row>
    <row r="17" spans="1:42" ht="20.25" customHeight="1">
      <c r="A17" s="74"/>
      <c r="B17" s="38"/>
      <c r="C17" s="82" t="s">
        <v>60</v>
      </c>
      <c r="D17" s="86" t="s">
        <v>9</v>
      </c>
      <c r="E17" s="38"/>
      <c r="F17" s="38"/>
      <c r="G17" s="38"/>
      <c r="H17" s="38"/>
      <c r="I17" s="38"/>
      <c r="J17" s="38"/>
      <c r="K17" s="38"/>
      <c r="L17" s="283">
        <f ca="1">NOW()</f>
        <v>45314.59031655092</v>
      </c>
      <c r="M17" s="283"/>
      <c r="N17" s="283"/>
      <c r="O17" s="283"/>
      <c r="P17" s="283"/>
      <c r="Q17" s="38"/>
      <c r="R17" s="38"/>
      <c r="S17" s="38"/>
      <c r="T17" s="38"/>
      <c r="U17" s="38"/>
      <c r="V17" s="38"/>
      <c r="W17" s="38"/>
      <c r="X17" s="38"/>
      <c r="Y17" s="83"/>
      <c r="Z17" s="83"/>
      <c r="AA17" s="83"/>
      <c r="AB17" s="83"/>
      <c r="AC17" s="33"/>
      <c r="AD17" s="84"/>
      <c r="AE17" s="33"/>
      <c r="AF17" s="33"/>
      <c r="AG17" s="33"/>
      <c r="AH17" s="82" t="s">
        <v>60</v>
      </c>
      <c r="AI17" s="82"/>
      <c r="AJ17" s="82"/>
      <c r="AK17" s="85" t="s">
        <v>7</v>
      </c>
      <c r="AM17" s="85"/>
      <c r="AN17" s="85"/>
      <c r="AO17" s="85"/>
      <c r="AP17" s="74"/>
    </row>
    <row r="18" spans="1:42" ht="20.25" customHeight="1">
      <c r="A18" s="74"/>
      <c r="B18" s="38"/>
      <c r="C18" s="82" t="s">
        <v>61</v>
      </c>
      <c r="D18" s="8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3"/>
      <c r="Z18" s="33"/>
      <c r="AA18" s="83"/>
      <c r="AB18" s="33"/>
      <c r="AC18" s="83"/>
      <c r="AD18" s="83"/>
      <c r="AE18" s="38"/>
      <c r="AF18" s="38"/>
      <c r="AG18" s="38"/>
      <c r="AH18" s="82" t="s">
        <v>61</v>
      </c>
      <c r="AI18" s="82"/>
      <c r="AJ18" s="82"/>
      <c r="AK18" s="284"/>
      <c r="AL18" s="284"/>
      <c r="AM18" s="284"/>
      <c r="AN18" s="284"/>
      <c r="AO18" s="284"/>
      <c r="AP18" s="74"/>
    </row>
    <row r="19" spans="1:42" ht="20.25" customHeight="1">
      <c r="A19" s="74"/>
      <c r="B19" s="33"/>
      <c r="C19" s="74"/>
      <c r="D19" s="38"/>
      <c r="E19" s="38"/>
      <c r="F19" s="38"/>
      <c r="G19" s="83"/>
      <c r="H19" s="38"/>
      <c r="I19" s="33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6"/>
      <c r="AN19" s="74"/>
      <c r="AO19" s="74"/>
      <c r="AP19" s="74"/>
    </row>
    <row r="20" spans="1:42" ht="20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6"/>
      <c r="AM20" s="74"/>
      <c r="AN20" s="74"/>
      <c r="AO20" s="74"/>
      <c r="AP20" s="74"/>
    </row>
    <row r="21" spans="1:42" ht="20.25" customHeight="1">
      <c r="A21" s="74"/>
      <c r="B21" s="87" t="s">
        <v>62</v>
      </c>
      <c r="C21" s="88" t="s">
        <v>63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6"/>
      <c r="AM21" s="74"/>
      <c r="AN21" s="74"/>
      <c r="AO21" s="74"/>
      <c r="AP21" s="74"/>
    </row>
    <row r="22" spans="1:42" ht="13.5" customHeight="1">
      <c r="A22" s="74"/>
      <c r="B22" s="87" t="s">
        <v>64</v>
      </c>
      <c r="C22" s="88" t="s">
        <v>65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6"/>
      <c r="AM22" s="74"/>
      <c r="AN22" s="74"/>
      <c r="AO22" s="74"/>
      <c r="AP22" s="74"/>
    </row>
    <row r="23" spans="1:42" ht="13.5" customHeight="1">
      <c r="A23" s="74"/>
      <c r="B23" s="87" t="s">
        <v>64</v>
      </c>
      <c r="C23" s="89" t="s">
        <v>66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6"/>
      <c r="AM23" s="74"/>
      <c r="AN23" s="74"/>
      <c r="AO23" s="74"/>
      <c r="AP23" s="74"/>
    </row>
    <row r="24" ht="13.5" customHeight="1"/>
    <row r="25" spans="1:37" ht="13.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</row>
    <row r="26" spans="1:37" ht="13.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</row>
    <row r="27" spans="1:37" ht="13.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</row>
    <row r="28" spans="1:37" ht="13.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</row>
    <row r="29" spans="1:37" ht="13.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</row>
    <row r="30" spans="1:37" ht="13.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</row>
    <row r="31" spans="1:37" ht="13.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</row>
    <row r="32" spans="1:38" ht="13.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31"/>
    </row>
    <row r="33" spans="1:38" ht="13.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31"/>
    </row>
    <row r="34" spans="1:38" ht="13.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31"/>
    </row>
    <row r="35" spans="1:38" ht="13.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31"/>
    </row>
    <row r="36" spans="1:37" ht="13.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</row>
    <row r="37" ht="13.5" customHeight="1"/>
    <row r="38" ht="13.5" customHeight="1"/>
    <row r="39" ht="13.5" customHeight="1"/>
    <row r="40" ht="13.5" customHeight="1"/>
    <row r="41" ht="13.5" customHeight="1"/>
    <row r="42" ht="12.75" customHeight="1"/>
    <row r="43" ht="12.75" customHeight="1"/>
  </sheetData>
  <sheetProtection selectLockedCells="1" selectUnlockedCells="1"/>
  <mergeCells count="31">
    <mergeCell ref="L17:P17"/>
    <mergeCell ref="AK18:AO18"/>
    <mergeCell ref="AD13:AH13"/>
    <mergeCell ref="AL13:AM13"/>
    <mergeCell ref="AN13:AO13"/>
    <mergeCell ref="G14:J14"/>
    <mergeCell ref="O14:P14"/>
    <mergeCell ref="K16:T16"/>
    <mergeCell ref="AL10:AM10"/>
    <mergeCell ref="AN10:AO10"/>
    <mergeCell ref="AL11:AM11"/>
    <mergeCell ref="AN11:AO11"/>
    <mergeCell ref="AL12:AM12"/>
    <mergeCell ref="AN12:AO12"/>
    <mergeCell ref="AK6:AK7"/>
    <mergeCell ref="AL6:AM7"/>
    <mergeCell ref="AN6:AO7"/>
    <mergeCell ref="AL8:AM8"/>
    <mergeCell ref="AN8:AO8"/>
    <mergeCell ref="AL9:AM9"/>
    <mergeCell ref="AN9:AO9"/>
    <mergeCell ref="A2:AO2"/>
    <mergeCell ref="B4:X4"/>
    <mergeCell ref="AL4:AO4"/>
    <mergeCell ref="H5:X5"/>
    <mergeCell ref="AB5:AH5"/>
    <mergeCell ref="A6:A7"/>
    <mergeCell ref="B6:C6"/>
    <mergeCell ref="D6:AG6"/>
    <mergeCell ref="AI6:AI7"/>
    <mergeCell ref="AJ6:AJ7"/>
  </mergeCells>
  <printOptions horizontalCentered="1"/>
  <pageMargins left="0.31527777777777777" right="0" top="0.7875" bottom="0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T88"/>
  <sheetViews>
    <sheetView tabSelected="1" zoomScalePageLayoutView="0" workbookViewId="0" topLeftCell="B1">
      <selection activeCell="D11" sqref="D11"/>
    </sheetView>
  </sheetViews>
  <sheetFormatPr defaultColWidth="9.140625" defaultRowHeight="12.75"/>
  <cols>
    <col min="1" max="1" width="5.28125" style="90" customWidth="1"/>
    <col min="2" max="2" width="3.421875" style="91" customWidth="1"/>
    <col min="3" max="3" width="11.8515625" style="91" customWidth="1"/>
    <col min="4" max="4" width="12.7109375" style="91" customWidth="1"/>
    <col min="5" max="5" width="8.140625" style="91" customWidth="1"/>
    <col min="6" max="6" width="9.421875" style="91" customWidth="1"/>
    <col min="7" max="7" width="10.57421875" style="91" customWidth="1"/>
    <col min="8" max="8" width="10.7109375" style="91" customWidth="1"/>
    <col min="9" max="9" width="11.28125" style="91" customWidth="1"/>
    <col min="10" max="10" width="10.28125" style="91" customWidth="1"/>
    <col min="11" max="11" width="11.140625" style="91" customWidth="1"/>
    <col min="12" max="12" width="14.28125" style="91" customWidth="1"/>
    <col min="13" max="13" width="11.28125" style="91" customWidth="1"/>
    <col min="14" max="14" width="6.140625" style="91" customWidth="1"/>
    <col min="15" max="15" width="5.28125" style="91" customWidth="1"/>
    <col min="16" max="16" width="9.8515625" style="91" customWidth="1"/>
    <col min="17" max="17" width="11.57421875" style="91" customWidth="1"/>
    <col min="18" max="18" width="9.7109375" style="91" customWidth="1"/>
    <col min="19" max="19" width="3.28125" style="91" customWidth="1"/>
    <col min="20" max="16384" width="9.00390625" style="90" customWidth="1"/>
  </cols>
  <sheetData>
    <row r="1" spans="2:19" ht="47.25" customHeight="1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2:19" ht="24.75" customHeight="1">
      <c r="B2" s="291" t="s">
        <v>67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</row>
    <row r="3" spans="13:19" ht="12.75">
      <c r="M3" s="92"/>
      <c r="N3" s="92"/>
      <c r="O3" s="92"/>
      <c r="P3" s="292" t="s">
        <v>68</v>
      </c>
      <c r="Q3" s="292"/>
      <c r="R3" s="293" t="str">
        <f>'Ana Sayfa'!B7</f>
        <v>EYLÜL</v>
      </c>
      <c r="S3" s="293"/>
    </row>
    <row r="4" spans="2:19" ht="21.75" customHeight="1" thickBot="1">
      <c r="B4" s="93" t="s">
        <v>69</v>
      </c>
      <c r="C4" s="93"/>
      <c r="D4" s="93" t="str">
        <f>'Ana Sayfa'!B2</f>
        <v>XXXXXXXXXXXXXXXXXXXXXXXXXXXX</v>
      </c>
      <c r="E4" s="93"/>
      <c r="M4" s="94"/>
      <c r="N4" s="94"/>
      <c r="O4" s="94"/>
      <c r="P4" s="95" t="s">
        <v>70</v>
      </c>
      <c r="Q4" s="96"/>
      <c r="R4" s="296">
        <f ca="1">YEAR(TODAY())</f>
        <v>2024</v>
      </c>
      <c r="S4" s="297"/>
    </row>
    <row r="5" spans="2:19" ht="12.75">
      <c r="B5" s="97"/>
      <c r="C5" s="97"/>
      <c r="D5" s="97"/>
      <c r="E5" s="97"/>
      <c r="F5" s="98"/>
      <c r="G5" s="99" t="s">
        <v>71</v>
      </c>
      <c r="H5" s="99" t="s">
        <v>72</v>
      </c>
      <c r="I5" s="99" t="s">
        <v>73</v>
      </c>
      <c r="J5" s="99" t="s">
        <v>74</v>
      </c>
      <c r="K5" s="99" t="s">
        <v>75</v>
      </c>
      <c r="L5" s="99" t="s">
        <v>76</v>
      </c>
      <c r="M5" s="99" t="s">
        <v>77</v>
      </c>
      <c r="N5" s="100"/>
      <c r="O5" s="100"/>
      <c r="P5" s="101"/>
      <c r="Q5" s="101"/>
      <c r="R5" s="102"/>
      <c r="S5" s="103"/>
    </row>
    <row r="6" spans="2:19" ht="84" customHeight="1">
      <c r="B6" s="104" t="s">
        <v>78</v>
      </c>
      <c r="C6" s="105" t="s">
        <v>79</v>
      </c>
      <c r="D6" s="105" t="s">
        <v>44</v>
      </c>
      <c r="E6" s="105" t="s">
        <v>80</v>
      </c>
      <c r="F6" s="105" t="s">
        <v>81</v>
      </c>
      <c r="G6" s="105" t="s">
        <v>82</v>
      </c>
      <c r="H6" s="105" t="s">
        <v>83</v>
      </c>
      <c r="I6" s="105" t="s">
        <v>84</v>
      </c>
      <c r="J6" s="105" t="s">
        <v>85</v>
      </c>
      <c r="K6" s="105" t="s">
        <v>86</v>
      </c>
      <c r="L6" s="105" t="s">
        <v>87</v>
      </c>
      <c r="M6" s="105" t="s">
        <v>88</v>
      </c>
      <c r="N6" s="105" t="s">
        <v>89</v>
      </c>
      <c r="O6" s="105" t="s">
        <v>90</v>
      </c>
      <c r="P6" s="105" t="s">
        <v>91</v>
      </c>
      <c r="Q6" s="105" t="s">
        <v>92</v>
      </c>
      <c r="R6" s="105" t="s">
        <v>93</v>
      </c>
      <c r="S6" s="106" t="s">
        <v>78</v>
      </c>
    </row>
    <row r="7" spans="2:19" ht="26.25" customHeight="1">
      <c r="B7" s="107">
        <f>IF(D7=0,0,1)</f>
        <v>1</v>
      </c>
      <c r="C7" s="108">
        <f>'Ana Sayfa'!E3</f>
        <v>11111111111</v>
      </c>
      <c r="D7" s="109" t="str">
        <f>'Ana Sayfa'!F3</f>
        <v>İBRAHİM KUTLUDAĞ</v>
      </c>
      <c r="E7" s="108" t="s">
        <v>94</v>
      </c>
      <c r="F7" s="110">
        <v>20002.5</v>
      </c>
      <c r="G7" s="110">
        <v>17002.12</v>
      </c>
      <c r="H7" s="110">
        <v>0</v>
      </c>
      <c r="I7" s="110">
        <f>G7-H7</f>
        <v>17002.12</v>
      </c>
      <c r="J7" s="111">
        <v>0</v>
      </c>
      <c r="K7" s="110">
        <f>I7*30/100/30</f>
        <v>170.0212</v>
      </c>
      <c r="L7" s="110">
        <f>J7*K7</f>
        <v>0</v>
      </c>
      <c r="M7" s="110">
        <f>ROUNDUP((I7/100*30-L7),2)</f>
        <v>5100.64</v>
      </c>
      <c r="N7" s="110"/>
      <c r="O7" s="110"/>
      <c r="P7" s="110">
        <f>SUM(N7:O7)</f>
        <v>0</v>
      </c>
      <c r="Q7" s="110">
        <f>M7-P7</f>
        <v>5100.64</v>
      </c>
      <c r="R7" s="112"/>
      <c r="S7" s="113">
        <v>1</v>
      </c>
    </row>
    <row r="8" spans="2:19" ht="26.25" customHeight="1">
      <c r="B8" s="107">
        <v>2</v>
      </c>
      <c r="C8" s="108">
        <f>'Ana Sayfa'!E4</f>
        <v>22222222222</v>
      </c>
      <c r="D8" s="109" t="str">
        <f>'Ana Sayfa'!F4</f>
        <v>SAMET YAĞMUR</v>
      </c>
      <c r="E8" s="108" t="s">
        <v>94</v>
      </c>
      <c r="F8" s="110">
        <v>20002.5</v>
      </c>
      <c r="G8" s="110">
        <v>17002.12</v>
      </c>
      <c r="H8" s="110">
        <v>0</v>
      </c>
      <c r="I8" s="110">
        <f>G8-H8</f>
        <v>17002.12</v>
      </c>
      <c r="J8" s="111">
        <v>0</v>
      </c>
      <c r="K8" s="110">
        <f>I8*30/100/30</f>
        <v>170.0212</v>
      </c>
      <c r="L8" s="110">
        <f>J8*K8</f>
        <v>0</v>
      </c>
      <c r="M8" s="110">
        <f>ROUNDUP((I8/100*30-L8),2)</f>
        <v>5100.64</v>
      </c>
      <c r="N8" s="110"/>
      <c r="O8" s="110"/>
      <c r="P8" s="110">
        <f>SUM(N8:O8)</f>
        <v>0</v>
      </c>
      <c r="Q8" s="110">
        <f>M8-P8</f>
        <v>5100.64</v>
      </c>
      <c r="R8" s="112"/>
      <c r="S8" s="113">
        <v>2</v>
      </c>
    </row>
    <row r="9" spans="2:19" ht="26.25" customHeight="1">
      <c r="B9" s="107">
        <v>3</v>
      </c>
      <c r="C9" s="108">
        <f>'Ana Sayfa'!E5</f>
        <v>0</v>
      </c>
      <c r="D9" s="109"/>
      <c r="E9" s="108"/>
      <c r="F9" s="110"/>
      <c r="G9" s="110"/>
      <c r="H9" s="110"/>
      <c r="I9" s="110"/>
      <c r="J9" s="111"/>
      <c r="K9" s="110"/>
      <c r="L9" s="110"/>
      <c r="M9" s="110"/>
      <c r="N9" s="110"/>
      <c r="O9" s="110"/>
      <c r="P9" s="110"/>
      <c r="Q9" s="110"/>
      <c r="R9" s="112"/>
      <c r="S9" s="113">
        <f aca="true" t="shared" si="0" ref="S9:S15">B9</f>
        <v>3</v>
      </c>
    </row>
    <row r="10" spans="2:19" ht="27" customHeight="1">
      <c r="B10" s="107">
        <f>IF(D10=0,0,B9+1)</f>
        <v>0</v>
      </c>
      <c r="C10" s="108"/>
      <c r="D10" s="109"/>
      <c r="E10" s="108"/>
      <c r="F10" s="110"/>
      <c r="G10" s="110"/>
      <c r="H10" s="110"/>
      <c r="I10" s="110"/>
      <c r="J10" s="111"/>
      <c r="K10" s="110"/>
      <c r="L10" s="110"/>
      <c r="M10" s="110"/>
      <c r="N10" s="110"/>
      <c r="O10" s="110"/>
      <c r="P10" s="110"/>
      <c r="Q10" s="110"/>
      <c r="R10" s="112"/>
      <c r="S10" s="113">
        <v>4</v>
      </c>
    </row>
    <row r="11" spans="2:19" ht="22.5" customHeight="1">
      <c r="B11" s="107">
        <v>5</v>
      </c>
      <c r="C11" s="108"/>
      <c r="D11" s="109"/>
      <c r="E11" s="108"/>
      <c r="F11" s="110"/>
      <c r="G11" s="110"/>
      <c r="H11" s="110"/>
      <c r="I11" s="110"/>
      <c r="J11" s="111"/>
      <c r="K11" s="110"/>
      <c r="L11" s="110"/>
      <c r="M11" s="110"/>
      <c r="N11" s="110"/>
      <c r="O11" s="110"/>
      <c r="P11" s="110"/>
      <c r="Q11" s="110"/>
      <c r="R11" s="112"/>
      <c r="S11" s="113">
        <f t="shared" si="0"/>
        <v>5</v>
      </c>
    </row>
    <row r="12" spans="2:19" ht="20.25" customHeight="1">
      <c r="B12" s="107">
        <v>6</v>
      </c>
      <c r="C12" s="108"/>
      <c r="D12" s="109"/>
      <c r="E12" s="108"/>
      <c r="F12" s="110"/>
      <c r="G12" s="110"/>
      <c r="H12" s="110"/>
      <c r="I12" s="110"/>
      <c r="J12" s="111"/>
      <c r="K12" s="110"/>
      <c r="L12" s="110"/>
      <c r="M12" s="110"/>
      <c r="N12" s="110"/>
      <c r="O12" s="110"/>
      <c r="P12" s="110"/>
      <c r="Q12" s="110"/>
      <c r="R12" s="112"/>
      <c r="S12" s="113">
        <f t="shared" si="0"/>
        <v>6</v>
      </c>
    </row>
    <row r="13" spans="2:19" ht="19.5" customHeight="1">
      <c r="B13" s="107">
        <v>7</v>
      </c>
      <c r="C13" s="108"/>
      <c r="D13" s="109"/>
      <c r="E13" s="108"/>
      <c r="F13" s="110"/>
      <c r="G13" s="110"/>
      <c r="H13" s="110"/>
      <c r="I13" s="110"/>
      <c r="J13" s="111"/>
      <c r="K13" s="110"/>
      <c r="L13" s="110"/>
      <c r="M13" s="110"/>
      <c r="N13" s="110"/>
      <c r="O13" s="110"/>
      <c r="P13" s="110"/>
      <c r="Q13" s="110"/>
      <c r="R13" s="114"/>
      <c r="S13" s="113">
        <f t="shared" si="0"/>
        <v>7</v>
      </c>
    </row>
    <row r="14" spans="2:19" ht="19.5" customHeight="1">
      <c r="B14" s="107">
        <v>8</v>
      </c>
      <c r="C14" s="108"/>
      <c r="D14" s="109"/>
      <c r="E14" s="108"/>
      <c r="F14" s="110"/>
      <c r="G14" s="110"/>
      <c r="H14" s="110"/>
      <c r="I14" s="110"/>
      <c r="J14" s="111"/>
      <c r="K14" s="110"/>
      <c r="L14" s="110"/>
      <c r="M14" s="110"/>
      <c r="N14" s="110"/>
      <c r="O14" s="110"/>
      <c r="P14" s="110"/>
      <c r="Q14" s="110"/>
      <c r="R14" s="114"/>
      <c r="S14" s="113">
        <f t="shared" si="0"/>
        <v>8</v>
      </c>
    </row>
    <row r="15" spans="2:19" ht="19.5" customHeight="1">
      <c r="B15" s="107">
        <v>9</v>
      </c>
      <c r="C15" s="108">
        <f>'Ana Sayfa'!E11</f>
        <v>0</v>
      </c>
      <c r="D15" s="109">
        <f>'Ana Sayfa'!F11</f>
        <v>0</v>
      </c>
      <c r="E15" s="108">
        <v>0</v>
      </c>
      <c r="F15" s="110"/>
      <c r="G15" s="110"/>
      <c r="H15" s="110"/>
      <c r="I15" s="110"/>
      <c r="J15" s="111"/>
      <c r="K15" s="110"/>
      <c r="L15" s="110"/>
      <c r="M15" s="110"/>
      <c r="N15" s="110"/>
      <c r="O15" s="110"/>
      <c r="P15" s="110"/>
      <c r="Q15" s="110"/>
      <c r="R15" s="114"/>
      <c r="S15" s="113">
        <f t="shared" si="0"/>
        <v>9</v>
      </c>
    </row>
    <row r="16" spans="2:19" ht="19.5" customHeight="1">
      <c r="B16" s="107">
        <v>10</v>
      </c>
      <c r="C16" s="108">
        <f>'Ana Sayfa'!E12</f>
        <v>0</v>
      </c>
      <c r="D16" s="109">
        <f>'Ana Sayfa'!F12</f>
        <v>0</v>
      </c>
      <c r="E16" s="108">
        <v>0</v>
      </c>
      <c r="F16" s="110"/>
      <c r="G16" s="110"/>
      <c r="H16" s="110"/>
      <c r="I16" s="110"/>
      <c r="J16" s="111"/>
      <c r="K16" s="110"/>
      <c r="L16" s="110"/>
      <c r="M16" s="110"/>
      <c r="N16" s="110"/>
      <c r="O16" s="110"/>
      <c r="P16" s="110"/>
      <c r="Q16" s="110"/>
      <c r="R16" s="114"/>
      <c r="S16" s="113">
        <v>10</v>
      </c>
    </row>
    <row r="17" spans="2:19" ht="19.5" customHeight="1">
      <c r="B17" s="294" t="s">
        <v>95</v>
      </c>
      <c r="C17" s="294"/>
      <c r="D17" s="294"/>
      <c r="E17" s="115"/>
      <c r="F17" s="116">
        <f aca="true" t="shared" si="1" ref="F17:Q17">SUM(F7:F16)</f>
        <v>40005</v>
      </c>
      <c r="G17" s="116">
        <f t="shared" si="1"/>
        <v>34004.24</v>
      </c>
      <c r="H17" s="116">
        <f t="shared" si="1"/>
        <v>0</v>
      </c>
      <c r="I17" s="116">
        <f t="shared" si="1"/>
        <v>34004.24</v>
      </c>
      <c r="J17" s="117">
        <f t="shared" si="1"/>
        <v>0</v>
      </c>
      <c r="K17" s="116">
        <f t="shared" si="1"/>
        <v>340.0424</v>
      </c>
      <c r="L17" s="116">
        <f t="shared" si="1"/>
        <v>0</v>
      </c>
      <c r="M17" s="116">
        <f t="shared" si="1"/>
        <v>10201.28</v>
      </c>
      <c r="N17" s="116">
        <f t="shared" si="1"/>
        <v>0</v>
      </c>
      <c r="O17" s="116">
        <f t="shared" si="1"/>
        <v>0</v>
      </c>
      <c r="P17" s="116">
        <f t="shared" si="1"/>
        <v>0</v>
      </c>
      <c r="Q17" s="118">
        <f t="shared" si="1"/>
        <v>10201.28</v>
      </c>
      <c r="R17" s="119"/>
      <c r="S17" s="120"/>
    </row>
    <row r="18" spans="2:19" ht="12" customHeight="1">
      <c r="B18" s="121"/>
      <c r="C18" s="121"/>
      <c r="D18" s="122"/>
      <c r="E18" s="121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4"/>
      <c r="S18" s="125"/>
    </row>
    <row r="19" spans="2:19" ht="21.75" customHeight="1">
      <c r="B19" s="121"/>
      <c r="C19" s="121"/>
      <c r="D19" s="121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</row>
    <row r="20" spans="2:19" ht="7.5" customHeight="1">
      <c r="B20" s="121"/>
      <c r="C20" s="121"/>
      <c r="D20" s="121"/>
      <c r="E20" s="121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4"/>
      <c r="S20" s="125"/>
    </row>
    <row r="21" ht="7.5" customHeight="1"/>
    <row r="22" spans="5:20" ht="13.5">
      <c r="E22" s="94" t="s">
        <v>8</v>
      </c>
      <c r="L22" s="126" t="s">
        <v>96</v>
      </c>
      <c r="M22" s="127"/>
      <c r="N22" s="127"/>
      <c r="O22" s="127"/>
      <c r="P22" s="127"/>
      <c r="Q22" s="127"/>
      <c r="R22" s="127"/>
      <c r="S22" s="127"/>
      <c r="T22" s="128"/>
    </row>
    <row r="23" spans="12:20" ht="13.5">
      <c r="L23" s="126"/>
      <c r="M23" s="127"/>
      <c r="N23" s="127"/>
      <c r="O23" s="127"/>
      <c r="P23" s="127"/>
      <c r="Q23" s="127"/>
      <c r="R23" s="127"/>
      <c r="S23" s="127"/>
      <c r="T23" s="128"/>
    </row>
    <row r="24" spans="4:20" ht="21.75" customHeight="1">
      <c r="D24" s="126" t="s">
        <v>97</v>
      </c>
      <c r="E24" s="91" t="str">
        <f>'Ana Sayfa'!B5</f>
        <v>XXXXXXX</v>
      </c>
      <c r="G24" s="290"/>
      <c r="H24" s="290"/>
      <c r="I24" s="129"/>
      <c r="J24" s="129"/>
      <c r="K24" s="129"/>
      <c r="L24" s="91" t="str">
        <f>'Ana Sayfa'!B3</f>
        <v>XXXXXXX</v>
      </c>
      <c r="M24" s="129"/>
      <c r="N24" s="130"/>
      <c r="O24" s="130"/>
      <c r="P24" s="130"/>
      <c r="Q24" s="130"/>
      <c r="R24" s="130"/>
      <c r="S24" s="130"/>
      <c r="T24" s="131"/>
    </row>
    <row r="25" spans="4:20" ht="21.75" customHeight="1">
      <c r="D25" s="126" t="s">
        <v>80</v>
      </c>
      <c r="E25" s="91" t="str">
        <f>'Ana Sayfa'!B6</f>
        <v>XXXXXXX</v>
      </c>
      <c r="G25" s="290"/>
      <c r="H25" s="290"/>
      <c r="I25" s="130"/>
      <c r="J25" s="130"/>
      <c r="K25" s="130"/>
      <c r="L25" s="91" t="str">
        <f>'Ana Sayfa'!B4</f>
        <v>XXXXXXX</v>
      </c>
      <c r="M25" s="130"/>
      <c r="N25" s="130"/>
      <c r="O25" s="130"/>
      <c r="P25" s="130"/>
      <c r="Q25" s="130"/>
      <c r="R25" s="130"/>
      <c r="S25" s="130"/>
      <c r="T25" s="131"/>
    </row>
    <row r="26" spans="4:18" ht="21.75" customHeight="1">
      <c r="D26" s="126" t="s">
        <v>98</v>
      </c>
      <c r="I26" s="130"/>
      <c r="J26" s="130"/>
      <c r="K26" s="130"/>
      <c r="L26" s="130"/>
      <c r="M26" s="130"/>
      <c r="N26" s="132"/>
      <c r="O26" s="132"/>
      <c r="P26" s="132"/>
      <c r="Q26" s="132"/>
      <c r="R26" s="132"/>
    </row>
    <row r="27" spans="2:19" ht="21.75" customHeight="1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spans="2:19" ht="21.75" customHeight="1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</row>
    <row r="29" spans="2:19" ht="21.75" customHeight="1">
      <c r="B29" s="133"/>
      <c r="C29" s="133"/>
      <c r="D29" s="133"/>
      <c r="E29" s="133"/>
      <c r="F29" s="133"/>
      <c r="G29" s="133"/>
      <c r="H29" s="133"/>
      <c r="I29" s="133"/>
      <c r="J29" s="133"/>
      <c r="K29" s="134"/>
      <c r="L29" s="133"/>
      <c r="M29" s="133"/>
      <c r="N29" s="133"/>
      <c r="O29" s="133"/>
      <c r="P29" s="133"/>
      <c r="Q29" s="133"/>
      <c r="R29" s="133"/>
      <c r="S29" s="133"/>
    </row>
    <row r="30" spans="2:19" ht="13.5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</row>
    <row r="31" spans="2:19" ht="13.5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</row>
    <row r="32" spans="2:19" ht="13.5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</row>
    <row r="33" spans="2:19" ht="13.5">
      <c r="B33" s="133"/>
      <c r="C33" s="133"/>
      <c r="D33" s="133"/>
      <c r="E33" s="133"/>
      <c r="F33" s="133"/>
      <c r="G33" s="134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</row>
    <row r="34" spans="2:19" ht="13.5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</row>
    <row r="35" spans="2:19" ht="13.5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</row>
    <row r="36" spans="2:19" ht="13.5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</row>
    <row r="37" spans="2:19" ht="13.5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</row>
    <row r="38" spans="2:19" ht="13.5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</row>
    <row r="39" spans="2:19" ht="13.5"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</row>
    <row r="40" spans="2:19" ht="13.5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</row>
    <row r="41" spans="2:19" ht="13.5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</row>
    <row r="42" spans="2:19" ht="13.5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</row>
    <row r="43" spans="2:19" ht="13.5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2:19" ht="13.5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</row>
    <row r="45" spans="2:19" ht="13.5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</row>
    <row r="46" spans="2:19" ht="13.5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</row>
    <row r="47" spans="2:19" ht="13.5"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</row>
    <row r="48" spans="2:19" ht="13.5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</row>
    <row r="49" spans="2:19" ht="13.5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</row>
    <row r="50" spans="2:19" ht="13.5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spans="2:19" ht="13.5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</row>
    <row r="52" spans="2:19" ht="13.5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</row>
    <row r="53" spans="2:19" ht="13.5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</row>
    <row r="54" spans="2:19" ht="13.5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</row>
    <row r="55" spans="2:19" ht="13.5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</row>
    <row r="56" spans="2:19" ht="13.5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</row>
    <row r="57" spans="2:19" ht="13.5"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</row>
    <row r="58" spans="2:19" ht="13.5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</row>
    <row r="59" spans="2:19" ht="13.5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</row>
    <row r="60" spans="2:19" ht="13.5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</row>
    <row r="61" spans="2:19" ht="13.5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</row>
    <row r="62" spans="2:19" ht="13.5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</row>
    <row r="63" spans="2:19" ht="13.5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</row>
    <row r="64" spans="2:19" ht="13.5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</row>
    <row r="65" spans="2:19" ht="13.5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</row>
    <row r="66" spans="2:19" ht="13.5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</row>
    <row r="67" spans="2:19" ht="13.5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</row>
    <row r="68" spans="2:19" ht="13.5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</row>
    <row r="69" spans="2:19" ht="13.5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</row>
    <row r="70" spans="2:19" ht="13.5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</row>
    <row r="71" spans="2:19" ht="13.5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</row>
    <row r="72" spans="2:19" ht="13.5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</row>
    <row r="73" spans="2:19" ht="13.5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</row>
    <row r="74" spans="2:19" ht="13.5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</row>
    <row r="75" spans="2:19" ht="13.5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</row>
    <row r="76" spans="2:19" ht="13.5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</row>
    <row r="77" spans="2:19" ht="13.5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</row>
    <row r="78" spans="2:19" ht="13.5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</row>
    <row r="79" spans="2:19" ht="13.5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</row>
    <row r="80" spans="2:19" ht="13.5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</row>
    <row r="81" spans="2:19" ht="13.5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</row>
    <row r="82" spans="2:19" ht="13.5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</row>
    <row r="83" spans="2:19" ht="13.5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</row>
    <row r="84" spans="2:19" ht="13.5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</row>
    <row r="85" spans="2:19" ht="13.5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</row>
    <row r="86" spans="2:19" ht="13.5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</row>
    <row r="87" spans="2:19" ht="13.5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</row>
    <row r="88" spans="2:19" ht="13.5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</row>
  </sheetData>
  <sheetProtection selectLockedCells="1" selectUnlockedCells="1"/>
  <mergeCells count="8">
    <mergeCell ref="G25:H25"/>
    <mergeCell ref="B2:S2"/>
    <mergeCell ref="P3:Q3"/>
    <mergeCell ref="R3:S3"/>
    <mergeCell ref="B17:D17"/>
    <mergeCell ref="E19:S19"/>
    <mergeCell ref="G24:H24"/>
    <mergeCell ref="R4:S4"/>
  </mergeCells>
  <printOptions/>
  <pageMargins left="0.39375" right="0" top="0.7479166666666667" bottom="0" header="0.5118055555555555" footer="0.5118055555555555"/>
  <pageSetup fitToHeight="1" fitToWidth="1" horizontalDpi="600" verticalDpi="600" orientation="landscape" paperSize="9" scale="8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I32"/>
  <sheetViews>
    <sheetView showGridLines="0" zoomScalePageLayoutView="0" workbookViewId="0" topLeftCell="A1">
      <selection activeCell="E14" sqref="E14"/>
    </sheetView>
  </sheetViews>
  <sheetFormatPr defaultColWidth="9.140625" defaultRowHeight="12.75"/>
  <cols>
    <col min="2" max="2" width="4.421875" style="0" customWidth="1"/>
    <col min="3" max="3" width="26.00390625" style="0" customWidth="1"/>
    <col min="4" max="4" width="16.140625" style="0" customWidth="1"/>
    <col min="5" max="5" width="27.57421875" style="0" customWidth="1"/>
    <col min="6" max="6" width="18.7109375" style="0" customWidth="1"/>
    <col min="7" max="7" width="23.57421875" style="0" customWidth="1"/>
  </cols>
  <sheetData>
    <row r="1" ht="36.75" customHeight="1"/>
    <row r="2" spans="2:7" ht="24" customHeight="1">
      <c r="B2" s="299" t="s">
        <v>99</v>
      </c>
      <c r="C2" s="299"/>
      <c r="D2" s="299"/>
      <c r="E2" s="299"/>
      <c r="F2" s="299"/>
      <c r="G2" s="299"/>
    </row>
    <row r="3" spans="2:7" ht="24" customHeight="1">
      <c r="B3" s="135"/>
      <c r="C3" s="136" t="s">
        <v>100</v>
      </c>
      <c r="D3" s="137" t="s">
        <v>101</v>
      </c>
      <c r="E3" s="137"/>
      <c r="F3" s="138"/>
      <c r="G3" s="139"/>
    </row>
    <row r="4" spans="2:7" ht="18" customHeight="1">
      <c r="B4" s="135"/>
      <c r="C4" s="136" t="s">
        <v>102</v>
      </c>
      <c r="D4" s="137" t="str">
        <f>'Ana Sayfa'!B2</f>
        <v>XXXXXXXXXXXXXXXXXXXXXXXXXXXX</v>
      </c>
      <c r="E4" s="137"/>
      <c r="F4" s="138"/>
      <c r="G4" s="139"/>
    </row>
    <row r="5" spans="2:7" ht="20.25" customHeight="1">
      <c r="B5" s="135"/>
      <c r="C5" s="136" t="s">
        <v>237</v>
      </c>
      <c r="D5" s="137">
        <f>Bordro!R4</f>
        <v>2024</v>
      </c>
      <c r="E5" s="137"/>
      <c r="F5" s="138"/>
      <c r="G5" s="139"/>
    </row>
    <row r="6" spans="2:7" ht="12.75" customHeight="1">
      <c r="B6" s="300" t="s">
        <v>103</v>
      </c>
      <c r="C6" s="300" t="s">
        <v>104</v>
      </c>
      <c r="D6" s="301" t="s">
        <v>232</v>
      </c>
      <c r="E6" s="302" t="s">
        <v>233</v>
      </c>
      <c r="F6" s="302" t="s">
        <v>234</v>
      </c>
      <c r="G6" s="300"/>
    </row>
    <row r="7" spans="2:7" ht="12.75">
      <c r="B7" s="300"/>
      <c r="C7" s="300"/>
      <c r="D7" s="301"/>
      <c r="E7" s="302"/>
      <c r="F7" s="302"/>
      <c r="G7" s="300"/>
    </row>
    <row r="8" spans="2:9" ht="19.5" customHeight="1">
      <c r="B8" s="140" t="s">
        <v>35</v>
      </c>
      <c r="C8" s="141" t="str">
        <f>'Ana Sayfa'!G3</f>
        <v>TR11111111111111111111111</v>
      </c>
      <c r="D8" s="253">
        <f>Bordro!Q7</f>
        <v>5100.64</v>
      </c>
      <c r="E8" s="252" t="str">
        <f>LEFT(I8,FIND("*",SUBSTITUTE(I8," ","*",LEN(I8)-LEN(SUBSTITUTE(I8," ","")))))</f>
        <v>İBRAHİM </v>
      </c>
      <c r="F8" s="142" t="str">
        <f>RIGHT(I8,LEN(I8)-FIND("*",SUBSTITUTE(I8," ","*",LEN(I8)-LEN(SUBSTITUTE(I8," ","")))))</f>
        <v>KUTLUDAĞ</v>
      </c>
      <c r="G8" s="143" t="s">
        <v>236</v>
      </c>
      <c r="I8" t="str">
        <f>'Ana Sayfa'!F3</f>
        <v>İBRAHİM KUTLUDAĞ</v>
      </c>
    </row>
    <row r="9" spans="2:9" ht="19.5" customHeight="1">
      <c r="B9" s="140">
        <f aca="true" t="shared" si="0" ref="B9:B17">B8+1</f>
        <v>2</v>
      </c>
      <c r="C9" s="141" t="str">
        <f>'Ana Sayfa'!G4</f>
        <v>TR22222222222222222222222</v>
      </c>
      <c r="D9" s="253">
        <f>Bordro!Q8</f>
        <v>5100.64</v>
      </c>
      <c r="E9" s="252" t="str">
        <f>LEFT(I9,FIND("*",SUBSTITUTE(I9," ","*",LEN(I9)-LEN(SUBSTITUTE(I9," ","")))))</f>
        <v>SAMET </v>
      </c>
      <c r="F9" s="142" t="str">
        <f>RIGHT(I9,LEN(I9)-FIND("*",SUBSTITUTE(I9," ","*",LEN(I9)-LEN(SUBSTITUTE(I9," ","")))))</f>
        <v>YAĞMUR</v>
      </c>
      <c r="G9" s="143" t="s">
        <v>236</v>
      </c>
      <c r="I9" t="str">
        <f>'Ana Sayfa'!F4</f>
        <v>SAMET YAĞMUR</v>
      </c>
    </row>
    <row r="10" spans="2:9" ht="19.5" customHeight="1">
      <c r="B10" s="140">
        <f t="shared" si="0"/>
        <v>3</v>
      </c>
      <c r="C10" s="141"/>
      <c r="D10" s="253"/>
      <c r="E10" s="252"/>
      <c r="F10" s="142"/>
      <c r="G10" s="143"/>
      <c r="I10">
        <f>'Ana Sayfa'!F5</f>
        <v>0</v>
      </c>
    </row>
    <row r="11" spans="2:9" ht="19.5" customHeight="1">
      <c r="B11" s="140">
        <f t="shared" si="0"/>
        <v>4</v>
      </c>
      <c r="C11" s="141"/>
      <c r="D11" s="253"/>
      <c r="E11" s="252"/>
      <c r="F11" s="142"/>
      <c r="G11" s="143"/>
      <c r="I11">
        <f>'Ana Sayfa'!F6</f>
        <v>0</v>
      </c>
    </row>
    <row r="12" spans="2:9" ht="19.5" customHeight="1">
      <c r="B12" s="140">
        <f t="shared" si="0"/>
        <v>5</v>
      </c>
      <c r="C12" s="141"/>
      <c r="D12" s="253"/>
      <c r="E12" s="252"/>
      <c r="F12" s="142"/>
      <c r="G12" s="143"/>
      <c r="I12">
        <f>'Ana Sayfa'!F7</f>
        <v>0</v>
      </c>
    </row>
    <row r="13" spans="2:9" ht="19.5" customHeight="1">
      <c r="B13" s="140">
        <f t="shared" si="0"/>
        <v>6</v>
      </c>
      <c r="C13" s="141"/>
      <c r="D13" s="253"/>
      <c r="E13" s="252"/>
      <c r="F13" s="142"/>
      <c r="G13" s="143"/>
      <c r="I13">
        <f>'Ana Sayfa'!F8</f>
        <v>0</v>
      </c>
    </row>
    <row r="14" spans="2:9" ht="19.5" customHeight="1">
      <c r="B14" s="140">
        <f t="shared" si="0"/>
        <v>7</v>
      </c>
      <c r="C14" s="141"/>
      <c r="D14" s="253"/>
      <c r="E14" s="252"/>
      <c r="F14" s="142"/>
      <c r="G14" s="143"/>
      <c r="I14">
        <f>'Ana Sayfa'!F9</f>
        <v>0</v>
      </c>
    </row>
    <row r="15" spans="2:9" ht="19.5" customHeight="1">
      <c r="B15" s="140">
        <f t="shared" si="0"/>
        <v>8</v>
      </c>
      <c r="C15" s="141"/>
      <c r="D15" s="253"/>
      <c r="E15" s="252"/>
      <c r="F15" s="142"/>
      <c r="G15" s="143"/>
      <c r="I15">
        <f>'Ana Sayfa'!F10</f>
        <v>0</v>
      </c>
    </row>
    <row r="16" spans="2:9" ht="19.5" customHeight="1">
      <c r="B16" s="140">
        <f t="shared" si="0"/>
        <v>9</v>
      </c>
      <c r="C16" s="141"/>
      <c r="D16" s="253"/>
      <c r="E16" s="252"/>
      <c r="F16" s="142"/>
      <c r="G16" s="143"/>
      <c r="I16">
        <f>'Ana Sayfa'!F11</f>
        <v>0</v>
      </c>
    </row>
    <row r="17" spans="2:9" ht="19.5" customHeight="1">
      <c r="B17" s="140">
        <f t="shared" si="0"/>
        <v>10</v>
      </c>
      <c r="C17" s="141"/>
      <c r="D17" s="253"/>
      <c r="E17" s="252"/>
      <c r="F17" s="142"/>
      <c r="G17" s="143"/>
      <c r="I17">
        <f>'Ana Sayfa'!F12</f>
        <v>0</v>
      </c>
    </row>
    <row r="18" spans="2:9" ht="19.5" customHeight="1">
      <c r="B18" s="298" t="s">
        <v>53</v>
      </c>
      <c r="C18" s="298"/>
      <c r="D18" s="298"/>
      <c r="E18" s="298"/>
      <c r="F18" s="298"/>
      <c r="G18" s="144">
        <f>D8+D9+D10+D11+D12+D13+D14+D15+D16+D17</f>
        <v>10201.28</v>
      </c>
      <c r="I18">
        <f>'Ana Sayfa'!F13</f>
        <v>0</v>
      </c>
    </row>
    <row r="19" spans="2:7" ht="13.5">
      <c r="B19" s="135"/>
      <c r="C19" s="139"/>
      <c r="D19" s="139"/>
      <c r="E19" s="139"/>
      <c r="F19" s="139"/>
      <c r="G19" s="139"/>
    </row>
    <row r="20" spans="2:7" ht="13.5">
      <c r="B20" s="135"/>
      <c r="C20" s="139"/>
      <c r="D20" s="139"/>
      <c r="E20" s="139"/>
      <c r="F20" s="139"/>
      <c r="G20" s="139"/>
    </row>
    <row r="21" spans="2:7" ht="15">
      <c r="B21" s="135"/>
      <c r="E21" s="254"/>
      <c r="F21" s="254"/>
      <c r="G21" s="139"/>
    </row>
    <row r="22" spans="2:7" ht="15">
      <c r="B22" s="135"/>
      <c r="E22" s="254"/>
      <c r="G22" s="139"/>
    </row>
    <row r="24" spans="3:7" ht="15">
      <c r="C24" s="254" t="str">
        <f>Bordro!E24</f>
        <v>XXXXXXX</v>
      </c>
      <c r="D24" s="256"/>
      <c r="E24" s="256"/>
      <c r="F24" s="256"/>
      <c r="G24" s="254" t="str">
        <f>Bordro!L24</f>
        <v>XXXXXXX</v>
      </c>
    </row>
    <row r="25" spans="3:7" ht="15">
      <c r="C25" s="254" t="s">
        <v>239</v>
      </c>
      <c r="D25" s="256"/>
      <c r="E25" s="256"/>
      <c r="F25" s="256"/>
      <c r="G25" s="254" t="s">
        <v>235</v>
      </c>
    </row>
    <row r="26" spans="3:7" ht="15">
      <c r="C26" s="256"/>
      <c r="D26" s="256"/>
      <c r="E26" s="256"/>
      <c r="F26" s="256"/>
      <c r="G26" s="256"/>
    </row>
    <row r="27" spans="3:7" ht="15">
      <c r="C27" s="256"/>
      <c r="D27" s="256"/>
      <c r="E27" s="256"/>
      <c r="F27" s="256"/>
      <c r="G27" s="256"/>
    </row>
    <row r="28" spans="3:7" ht="15">
      <c r="C28" s="256"/>
      <c r="D28" s="256"/>
      <c r="E28" s="256"/>
      <c r="F28" s="256"/>
      <c r="G28" s="256"/>
    </row>
    <row r="29" spans="3:7" ht="15">
      <c r="C29" s="256"/>
      <c r="D29" s="256"/>
      <c r="E29" s="256"/>
      <c r="F29" s="256"/>
      <c r="G29" s="256"/>
    </row>
    <row r="30" spans="3:7" ht="15">
      <c r="C30" s="256"/>
      <c r="D30" s="256"/>
      <c r="E30" s="256"/>
      <c r="F30" s="256"/>
      <c r="G30" s="256"/>
    </row>
    <row r="31" spans="3:7" ht="15">
      <c r="C31" s="256"/>
      <c r="D31" s="256"/>
      <c r="E31" s="256"/>
      <c r="F31" s="256"/>
      <c r="G31" s="256"/>
    </row>
    <row r="32" spans="3:7" ht="15">
      <c r="C32" s="256"/>
      <c r="D32" s="256"/>
      <c r="E32" s="256"/>
      <c r="F32" s="256"/>
      <c r="G32" s="256"/>
    </row>
  </sheetData>
  <sheetProtection selectLockedCells="1" selectUnlockedCells="1"/>
  <mergeCells count="8">
    <mergeCell ref="B18:F18"/>
    <mergeCell ref="B2:G2"/>
    <mergeCell ref="B6:B7"/>
    <mergeCell ref="D6:D7"/>
    <mergeCell ref="C6:C7"/>
    <mergeCell ref="F6:F7"/>
    <mergeCell ref="G6:G7"/>
    <mergeCell ref="E6:E7"/>
  </mergeCells>
  <printOptions/>
  <pageMargins left="0.7083333333333334" right="0" top="0.7875" bottom="0" header="0.5118055555555555" footer="0.5118055555555555"/>
  <pageSetup fitToHeight="1" fitToWidth="1" horizontalDpi="600" verticalDpi="600" orientation="portrait" paperSize="9" scale="8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2:I33"/>
  <sheetViews>
    <sheetView showGridLines="0" zoomScalePageLayoutView="0" workbookViewId="0" topLeftCell="A1">
      <selection activeCell="D10" sqref="D10:E10"/>
    </sheetView>
  </sheetViews>
  <sheetFormatPr defaultColWidth="9.140625" defaultRowHeight="12.75"/>
  <cols>
    <col min="2" max="2" width="23.28125" style="0" customWidth="1"/>
    <col min="3" max="3" width="8.00390625" style="0" customWidth="1"/>
    <col min="4" max="4" width="27.421875" style="0" customWidth="1"/>
    <col min="5" max="5" width="28.28125" style="0" customWidth="1"/>
  </cols>
  <sheetData>
    <row r="1" ht="49.5" customHeight="1"/>
    <row r="2" ht="18.75" customHeight="1">
      <c r="E2" s="145" t="s">
        <v>105</v>
      </c>
    </row>
    <row r="3" spans="2:5" ht="22.5" customHeight="1">
      <c r="B3" s="303" t="s">
        <v>106</v>
      </c>
      <c r="C3" s="303"/>
      <c r="D3" s="303"/>
      <c r="E3" s="303"/>
    </row>
    <row r="4" spans="2:5" ht="27" customHeight="1">
      <c r="B4" s="304" t="s">
        <v>107</v>
      </c>
      <c r="C4" s="304"/>
      <c r="D4" s="305" t="str">
        <f>'Ana Sayfa'!B2</f>
        <v>XXXXXXXXXXXXXXXXXXXXXXXXXXXX</v>
      </c>
      <c r="E4" s="305"/>
    </row>
    <row r="5" spans="2:5" ht="23.25" customHeight="1">
      <c r="B5" s="304" t="s">
        <v>108</v>
      </c>
      <c r="C5" s="304"/>
      <c r="D5" s="146">
        <f ca="1">TODAY()</f>
        <v>45314</v>
      </c>
      <c r="E5" s="147"/>
    </row>
    <row r="6" spans="2:9" ht="20.25" customHeight="1">
      <c r="B6" s="306"/>
      <c r="C6" s="306"/>
      <c r="D6" s="306"/>
      <c r="E6" s="306"/>
      <c r="I6" s="255" t="s">
        <v>29</v>
      </c>
    </row>
    <row r="7" spans="2:5" ht="24" customHeight="1">
      <c r="B7" s="307" t="s">
        <v>109</v>
      </c>
      <c r="C7" s="307"/>
      <c r="D7" s="307"/>
      <c r="E7" s="307"/>
    </row>
    <row r="8" spans="2:5" ht="21" customHeight="1">
      <c r="B8" s="148" t="s">
        <v>110</v>
      </c>
      <c r="C8" s="149"/>
      <c r="D8" s="308" t="s">
        <v>111</v>
      </c>
      <c r="E8" s="308"/>
    </row>
    <row r="9" spans="2:5" ht="21" customHeight="1">
      <c r="B9" s="148" t="s">
        <v>112</v>
      </c>
      <c r="C9" s="149"/>
      <c r="D9" s="308" t="s">
        <v>113</v>
      </c>
      <c r="E9" s="308"/>
    </row>
    <row r="10" spans="2:5" ht="21" customHeight="1">
      <c r="B10" s="304" t="s">
        <v>114</v>
      </c>
      <c r="C10" s="304"/>
      <c r="D10" s="309" t="s">
        <v>238</v>
      </c>
      <c r="E10" s="309"/>
    </row>
    <row r="11" spans="2:5" ht="21" customHeight="1">
      <c r="B11" s="304" t="s">
        <v>115</v>
      </c>
      <c r="C11" s="304"/>
      <c r="D11" s="308" t="s">
        <v>116</v>
      </c>
      <c r="E11" s="308"/>
    </row>
    <row r="12" spans="2:5" ht="21" customHeight="1">
      <c r="B12" s="304" t="s">
        <v>117</v>
      </c>
      <c r="C12" s="304"/>
      <c r="D12" s="310">
        <f>Bordro!M17</f>
        <v>10201.28</v>
      </c>
      <c r="E12" s="310"/>
    </row>
    <row r="13" spans="2:5" ht="21" customHeight="1">
      <c r="B13" s="304" t="s">
        <v>118</v>
      </c>
      <c r="C13" s="304"/>
      <c r="D13" s="310">
        <f>D12</f>
        <v>10201.28</v>
      </c>
      <c r="E13" s="310"/>
    </row>
    <row r="14" spans="2:5" ht="21" customHeight="1">
      <c r="B14" s="304" t="s">
        <v>119</v>
      </c>
      <c r="C14" s="304"/>
      <c r="D14" s="308" t="s">
        <v>120</v>
      </c>
      <c r="E14" s="308"/>
    </row>
    <row r="15" spans="2:5" ht="21" customHeight="1">
      <c r="B15" s="304" t="s">
        <v>121</v>
      </c>
      <c r="C15" s="304"/>
      <c r="D15" s="311" t="s">
        <v>122</v>
      </c>
      <c r="E15" s="311"/>
    </row>
    <row r="16" spans="2:5" ht="21" customHeight="1">
      <c r="B16" s="312" t="s">
        <v>123</v>
      </c>
      <c r="C16" s="312"/>
      <c r="D16" s="312"/>
      <c r="E16" s="312"/>
    </row>
    <row r="17" spans="2:5" ht="12.75" customHeight="1">
      <c r="B17" s="313"/>
      <c r="C17" s="313"/>
      <c r="D17" s="313"/>
      <c r="E17" s="313"/>
    </row>
    <row r="18" spans="2:5" ht="12.75">
      <c r="B18" s="313"/>
      <c r="C18" s="313"/>
      <c r="D18" s="313"/>
      <c r="E18" s="313"/>
    </row>
    <row r="19" spans="2:5" ht="12.75">
      <c r="B19" s="313"/>
      <c r="C19" s="313"/>
      <c r="D19" s="313"/>
      <c r="E19" s="313"/>
    </row>
    <row r="20" spans="2:5" ht="12.75">
      <c r="B20" s="313"/>
      <c r="C20" s="313"/>
      <c r="D20" s="313"/>
      <c r="E20" s="313"/>
    </row>
    <row r="21" spans="2:5" ht="12.75">
      <c r="B21" s="313"/>
      <c r="C21" s="313"/>
      <c r="D21" s="313"/>
      <c r="E21" s="313"/>
    </row>
    <row r="22" spans="2:5" ht="12.75">
      <c r="B22" s="314"/>
      <c r="C22" s="314"/>
      <c r="D22" s="314"/>
      <c r="E22" s="314"/>
    </row>
    <row r="23" spans="2:5" ht="21" customHeight="1">
      <c r="B23" s="315"/>
      <c r="C23" s="315"/>
      <c r="D23" s="316" t="s">
        <v>124</v>
      </c>
      <c r="E23" s="316"/>
    </row>
    <row r="24" spans="2:5" ht="13.5">
      <c r="B24" s="320"/>
      <c r="C24" s="320"/>
      <c r="D24" s="150"/>
      <c r="E24" s="151"/>
    </row>
    <row r="25" spans="2:5" ht="18.75" customHeight="1">
      <c r="B25" s="320"/>
      <c r="C25" s="320"/>
      <c r="D25" s="152" t="s">
        <v>125</v>
      </c>
      <c r="E25" s="153"/>
    </row>
    <row r="26" spans="2:5" ht="18" customHeight="1">
      <c r="B26" s="320"/>
      <c r="C26" s="320"/>
      <c r="D26" s="152" t="s">
        <v>126</v>
      </c>
      <c r="E26" s="153" t="s">
        <v>127</v>
      </c>
    </row>
    <row r="27" spans="2:5" ht="16.5" customHeight="1">
      <c r="B27" s="321"/>
      <c r="C27" s="321"/>
      <c r="D27" s="154">
        <f>D5</f>
        <v>45314</v>
      </c>
      <c r="E27" s="155">
        <f>D27</f>
        <v>45314</v>
      </c>
    </row>
    <row r="28" spans="2:5" ht="13.5">
      <c r="B28" s="320"/>
      <c r="C28" s="320"/>
      <c r="D28" s="154"/>
      <c r="E28" s="155"/>
    </row>
    <row r="29" spans="2:5" ht="18.75" customHeight="1">
      <c r="B29" s="322"/>
      <c r="C29" s="322"/>
      <c r="D29" s="156" t="s">
        <v>128</v>
      </c>
      <c r="E29" s="157" t="s">
        <v>129</v>
      </c>
    </row>
    <row r="30" spans="2:5" ht="19.5" customHeight="1">
      <c r="B30" s="317"/>
      <c r="C30" s="317"/>
      <c r="D30" s="150" t="str">
        <f>'Ana Sayfa'!B5</f>
        <v>XXXXXXX</v>
      </c>
      <c r="E30" s="151" t="str">
        <f>'Ana Sayfa'!B3</f>
        <v>XXXXXXX</v>
      </c>
    </row>
    <row r="31" spans="2:5" ht="19.5" customHeight="1">
      <c r="B31" s="318"/>
      <c r="C31" s="318"/>
      <c r="D31" s="156" t="str">
        <f>'Ana Sayfa'!B6</f>
        <v>XXXXXXX</v>
      </c>
      <c r="E31" s="157" t="str">
        <f>'Ana Sayfa'!B4</f>
        <v>XXXXXXX</v>
      </c>
    </row>
    <row r="32" spans="2:5" ht="45" customHeight="1">
      <c r="B32" s="319"/>
      <c r="C32" s="319"/>
      <c r="D32" s="158"/>
      <c r="E32" s="159"/>
    </row>
    <row r="33" spans="2:5" ht="12.75">
      <c r="B33" s="160" t="s">
        <v>131</v>
      </c>
      <c r="C33" s="160"/>
      <c r="D33" s="160"/>
      <c r="E33" s="160"/>
    </row>
  </sheetData>
  <sheetProtection selectLockedCells="1" selectUnlockedCells="1"/>
  <mergeCells count="34">
    <mergeCell ref="B30:C30"/>
    <mergeCell ref="B31:C31"/>
    <mergeCell ref="B32:C32"/>
    <mergeCell ref="B24:C24"/>
    <mergeCell ref="B25:C25"/>
    <mergeCell ref="B26:C26"/>
    <mergeCell ref="B27:C27"/>
    <mergeCell ref="B28:C28"/>
    <mergeCell ref="B29:C29"/>
    <mergeCell ref="B15:C15"/>
    <mergeCell ref="D15:E15"/>
    <mergeCell ref="B16:E16"/>
    <mergeCell ref="B17:E21"/>
    <mergeCell ref="B22:E22"/>
    <mergeCell ref="B23:C23"/>
    <mergeCell ref="D23:E23"/>
    <mergeCell ref="B12:C12"/>
    <mergeCell ref="D12:E12"/>
    <mergeCell ref="B13:C13"/>
    <mergeCell ref="D13:E13"/>
    <mergeCell ref="B14:C14"/>
    <mergeCell ref="D14:E14"/>
    <mergeCell ref="D8:E8"/>
    <mergeCell ref="D9:E9"/>
    <mergeCell ref="B10:C10"/>
    <mergeCell ref="D10:E10"/>
    <mergeCell ref="B11:C11"/>
    <mergeCell ref="D11:E11"/>
    <mergeCell ref="B3:E3"/>
    <mergeCell ref="B4:C4"/>
    <mergeCell ref="D4:E4"/>
    <mergeCell ref="B5:C5"/>
    <mergeCell ref="B6:E6"/>
    <mergeCell ref="B7:E7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showGridLines="0" zoomScalePageLayoutView="0" workbookViewId="0" topLeftCell="A1">
      <selection activeCell="O23" sqref="O23:Q23"/>
    </sheetView>
  </sheetViews>
  <sheetFormatPr defaultColWidth="9.140625" defaultRowHeight="12.75"/>
  <cols>
    <col min="1" max="1" width="13.8515625" style="0" customWidth="1"/>
    <col min="2" max="2" width="11.28125" style="199" customWidth="1"/>
    <col min="3" max="3" width="10.28125" style="199" customWidth="1"/>
    <col min="4" max="4" width="7.7109375" style="199" customWidth="1"/>
    <col min="5" max="5" width="15.421875" style="199" customWidth="1"/>
    <col min="6" max="6" width="6.7109375" style="199" customWidth="1"/>
    <col min="7" max="7" width="6.140625" style="199" customWidth="1"/>
    <col min="8" max="8" width="5.57421875" style="199" customWidth="1"/>
    <col min="9" max="9" width="6.140625" style="199" customWidth="1"/>
    <col min="10" max="10" width="6.28125" style="199" customWidth="1"/>
    <col min="11" max="11" width="7.140625" style="199" customWidth="1"/>
    <col min="12" max="12" width="3.28125" style="199" customWidth="1"/>
    <col min="13" max="13" width="5.00390625" style="199" customWidth="1"/>
    <col min="14" max="14" width="6.7109375" style="199" customWidth="1"/>
    <col min="15" max="15" width="9.8515625" style="199" customWidth="1"/>
    <col min="16" max="16" width="11.7109375" style="199" customWidth="1"/>
    <col min="17" max="17" width="15.421875" style="199" customWidth="1"/>
    <col min="18" max="18" width="16.57421875" style="199" customWidth="1"/>
  </cols>
  <sheetData>
    <row r="2" spans="3:5" ht="18">
      <c r="C2" s="200" t="s">
        <v>200</v>
      </c>
      <c r="D2" s="201"/>
      <c r="E2" s="201"/>
    </row>
    <row r="4" spans="3:18" ht="15">
      <c r="C4" s="323" t="s">
        <v>201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</row>
    <row r="5" spans="3:18" ht="25.5" customHeight="1"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</row>
    <row r="6" spans="3:18" ht="16.5" customHeight="1">
      <c r="C6" s="203" t="s">
        <v>202</v>
      </c>
      <c r="D6" s="203"/>
      <c r="E6" s="204"/>
      <c r="F6" s="205">
        <v>35161</v>
      </c>
      <c r="G6" s="206">
        <v>13</v>
      </c>
      <c r="H6" s="205">
        <v>1</v>
      </c>
      <c r="I6" s="205">
        <v>33</v>
      </c>
      <c r="J6" s="205">
        <v>62</v>
      </c>
      <c r="K6" s="205"/>
      <c r="L6" s="207"/>
      <c r="M6" s="204" t="s">
        <v>203</v>
      </c>
      <c r="N6" s="208"/>
      <c r="O6" s="209"/>
      <c r="P6" s="210" t="str">
        <f>'Ana Sayfa'!B2</f>
        <v>XXXXXXXXXXXXXXXXXXXXXXXXXXXX</v>
      </c>
      <c r="Q6" s="211"/>
      <c r="R6" s="212"/>
    </row>
    <row r="7" spans="3:18" ht="16.5" customHeight="1">
      <c r="C7" s="324" t="s">
        <v>204</v>
      </c>
      <c r="D7" s="324"/>
      <c r="E7" s="213"/>
      <c r="F7" s="214" t="s">
        <v>205</v>
      </c>
      <c r="G7" s="215"/>
      <c r="H7" s="216"/>
      <c r="I7" s="216"/>
      <c r="J7" s="216"/>
      <c r="K7" s="217"/>
      <c r="L7" s="218"/>
      <c r="M7" s="219" t="s">
        <v>206</v>
      </c>
      <c r="N7" s="213"/>
      <c r="O7" s="220"/>
      <c r="P7" s="325">
        <f ca="1">TODAY()</f>
        <v>45314</v>
      </c>
      <c r="Q7" s="325"/>
      <c r="R7" s="217"/>
    </row>
    <row r="8" spans="3:18" ht="16.5" customHeight="1">
      <c r="C8" s="324" t="s">
        <v>207</v>
      </c>
      <c r="D8" s="324"/>
      <c r="E8" s="213"/>
      <c r="F8" s="326"/>
      <c r="G8" s="326"/>
      <c r="H8" s="221"/>
      <c r="I8" s="216"/>
      <c r="J8" s="216"/>
      <c r="K8" s="217"/>
      <c r="L8" s="218"/>
      <c r="M8" s="219" t="s">
        <v>208</v>
      </c>
      <c r="N8" s="213"/>
      <c r="O8" s="222"/>
      <c r="P8" s="219"/>
      <c r="Q8" s="223"/>
      <c r="R8" s="224"/>
    </row>
    <row r="9" spans="3:18" ht="16.5" customHeight="1"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</row>
    <row r="10" spans="3:18" ht="16.5" customHeight="1">
      <c r="C10" s="327" t="s">
        <v>209</v>
      </c>
      <c r="D10" s="327"/>
      <c r="E10" s="226" t="s">
        <v>210</v>
      </c>
      <c r="F10" s="327" t="s">
        <v>211</v>
      </c>
      <c r="G10" s="327"/>
      <c r="H10" s="327" t="s">
        <v>212</v>
      </c>
      <c r="I10" s="327"/>
      <c r="J10" s="327"/>
      <c r="K10" s="327"/>
      <c r="L10" s="327"/>
      <c r="M10" s="327"/>
      <c r="N10" s="226" t="s">
        <v>213</v>
      </c>
      <c r="O10" s="327" t="s">
        <v>214</v>
      </c>
      <c r="P10" s="327"/>
      <c r="Q10" s="227" t="s">
        <v>215</v>
      </c>
      <c r="R10" s="226" t="s">
        <v>216</v>
      </c>
    </row>
    <row r="11" spans="2:18" ht="16.5" customHeight="1">
      <c r="B11" s="228">
        <v>1</v>
      </c>
      <c r="C11" s="329"/>
      <c r="D11" s="329"/>
      <c r="E11" s="229"/>
      <c r="F11" s="230"/>
      <c r="G11" s="231"/>
      <c r="H11" s="232" t="s">
        <v>217</v>
      </c>
      <c r="I11" s="233"/>
      <c r="J11" s="233"/>
      <c r="K11" s="233"/>
      <c r="L11" s="233"/>
      <c r="M11" s="234"/>
      <c r="N11" s="235">
        <v>1</v>
      </c>
      <c r="O11" s="330" t="str">
        <f>'Ana Sayfa'!B2</f>
        <v>XXXXXXXXXXXXXXXXXXXXXXXXXXXX</v>
      </c>
      <c r="P11" s="330"/>
      <c r="Q11" s="236">
        <f>'Ana Sayfa'!B8</f>
        <v>0</v>
      </c>
      <c r="R11" s="237">
        <f>Bordro!M17</f>
        <v>10201.28</v>
      </c>
    </row>
    <row r="12" spans="2:18" ht="16.5" customHeight="1">
      <c r="B12" s="238">
        <f aca="true" t="shared" si="0" ref="B12:B18">B11+1</f>
        <v>2</v>
      </c>
      <c r="C12" s="331"/>
      <c r="D12" s="331"/>
      <c r="E12" s="235"/>
      <c r="F12" s="230"/>
      <c r="G12" s="231"/>
      <c r="H12" s="232" t="s">
        <v>218</v>
      </c>
      <c r="I12" s="233"/>
      <c r="J12" s="233"/>
      <c r="K12" s="233"/>
      <c r="L12" s="233"/>
      <c r="M12" s="234"/>
      <c r="N12" s="239">
        <v>1</v>
      </c>
      <c r="O12" s="240"/>
      <c r="P12" s="234"/>
      <c r="Q12" s="234"/>
      <c r="R12" s="241"/>
    </row>
    <row r="13" spans="2:18" ht="16.5" customHeight="1">
      <c r="B13" s="238">
        <f t="shared" si="0"/>
        <v>3</v>
      </c>
      <c r="C13" s="331"/>
      <c r="D13" s="331"/>
      <c r="E13" s="235"/>
      <c r="F13" s="230"/>
      <c r="G13" s="231"/>
      <c r="H13" s="232" t="s">
        <v>219</v>
      </c>
      <c r="I13" s="233"/>
      <c r="J13" s="233"/>
      <c r="K13" s="233"/>
      <c r="L13" s="233"/>
      <c r="M13" s="234"/>
      <c r="N13" s="235">
        <v>1</v>
      </c>
      <c r="O13" s="240"/>
      <c r="P13" s="234"/>
      <c r="Q13" s="234"/>
      <c r="R13" s="241"/>
    </row>
    <row r="14" spans="2:18" ht="16.5" customHeight="1">
      <c r="B14" s="238">
        <f t="shared" si="0"/>
        <v>4</v>
      </c>
      <c r="C14" s="242"/>
      <c r="D14" s="243"/>
      <c r="E14" s="235"/>
      <c r="F14" s="230"/>
      <c r="G14" s="231"/>
      <c r="H14" s="232" t="s">
        <v>220</v>
      </c>
      <c r="I14" s="233"/>
      <c r="J14" s="233"/>
      <c r="K14" s="233"/>
      <c r="L14" s="233"/>
      <c r="M14" s="234"/>
      <c r="N14" s="235">
        <v>1</v>
      </c>
      <c r="O14" s="240"/>
      <c r="P14" s="234"/>
      <c r="Q14" s="234"/>
      <c r="R14" s="241"/>
    </row>
    <row r="15" spans="2:18" ht="16.5" customHeight="1">
      <c r="B15" s="238">
        <f t="shared" si="0"/>
        <v>5</v>
      </c>
      <c r="C15" s="242"/>
      <c r="D15" s="243"/>
      <c r="E15" s="235"/>
      <c r="F15" s="230"/>
      <c r="G15" s="231"/>
      <c r="H15" s="332" t="s">
        <v>221</v>
      </c>
      <c r="I15" s="332"/>
      <c r="J15" s="332"/>
      <c r="K15" s="332"/>
      <c r="L15" s="332"/>
      <c r="M15" s="332"/>
      <c r="N15" s="235">
        <v>1</v>
      </c>
      <c r="O15" s="240"/>
      <c r="P15" s="234"/>
      <c r="Q15" s="234"/>
      <c r="R15" s="241"/>
    </row>
    <row r="16" spans="2:18" ht="16.5" customHeight="1">
      <c r="B16" s="238">
        <f t="shared" si="0"/>
        <v>6</v>
      </c>
      <c r="C16" s="242"/>
      <c r="D16" s="243"/>
      <c r="E16" s="235"/>
      <c r="F16" s="230"/>
      <c r="G16" s="231"/>
      <c r="H16" s="332" t="s">
        <v>222</v>
      </c>
      <c r="I16" s="332"/>
      <c r="J16" s="332"/>
      <c r="K16" s="332"/>
      <c r="L16" s="332"/>
      <c r="M16" s="332"/>
      <c r="N16" s="235">
        <v>1</v>
      </c>
      <c r="O16" s="240"/>
      <c r="P16" s="234"/>
      <c r="Q16" s="234"/>
      <c r="R16" s="241"/>
    </row>
    <row r="17" spans="2:18" ht="16.5" customHeight="1">
      <c r="B17" s="238">
        <f t="shared" si="0"/>
        <v>7</v>
      </c>
      <c r="C17" s="242"/>
      <c r="D17" s="243"/>
      <c r="E17" s="235"/>
      <c r="F17" s="230"/>
      <c r="G17" s="231"/>
      <c r="H17" s="332" t="s">
        <v>223</v>
      </c>
      <c r="I17" s="332"/>
      <c r="J17" s="332"/>
      <c r="K17" s="332"/>
      <c r="L17" s="332"/>
      <c r="M17" s="332"/>
      <c r="N17" s="235">
        <v>1</v>
      </c>
      <c r="O17" s="240"/>
      <c r="P17" s="234"/>
      <c r="Q17" s="234"/>
      <c r="R17" s="241"/>
    </row>
    <row r="18" spans="2:18" ht="16.5" customHeight="1">
      <c r="B18" s="238">
        <f t="shared" si="0"/>
        <v>8</v>
      </c>
      <c r="C18" s="331"/>
      <c r="D18" s="331"/>
      <c r="E18" s="235"/>
      <c r="F18" s="230"/>
      <c r="G18" s="231"/>
      <c r="H18" s="232"/>
      <c r="I18" s="233"/>
      <c r="J18" s="233"/>
      <c r="K18" s="233"/>
      <c r="L18" s="233"/>
      <c r="M18" s="234"/>
      <c r="N18" s="235"/>
      <c r="O18" s="240"/>
      <c r="P18" s="234"/>
      <c r="Q18" s="234"/>
      <c r="R18" s="241"/>
    </row>
    <row r="19" spans="3:18" ht="13.5">
      <c r="C19" s="244"/>
      <c r="D19" s="244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</row>
    <row r="20" spans="3:18" ht="13.5">
      <c r="C20" s="246" t="s">
        <v>224</v>
      </c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7"/>
      <c r="Q20" s="246"/>
      <c r="R20" s="248"/>
    </row>
    <row r="21" spans="3:18" ht="13.5"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</row>
    <row r="22" spans="3:18" ht="13.5"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</row>
    <row r="23" spans="3:18" ht="13.5">
      <c r="C23" s="249"/>
      <c r="D23" s="249"/>
      <c r="E23" s="249"/>
      <c r="F23" s="328" t="s">
        <v>225</v>
      </c>
      <c r="G23" s="328"/>
      <c r="H23" s="328"/>
      <c r="I23" s="328"/>
      <c r="J23" s="249"/>
      <c r="K23" s="249"/>
      <c r="L23" s="249"/>
      <c r="M23" s="249"/>
      <c r="N23" s="249"/>
      <c r="O23" s="328" t="s">
        <v>226</v>
      </c>
      <c r="P23" s="328"/>
      <c r="Q23" s="328"/>
      <c r="R23" s="246"/>
    </row>
    <row r="24" spans="3:18" ht="13.5">
      <c r="C24" s="249"/>
      <c r="D24" s="249"/>
      <c r="E24" s="249"/>
      <c r="F24" s="328" t="s">
        <v>230</v>
      </c>
      <c r="G24" s="328"/>
      <c r="H24" s="328"/>
      <c r="I24" s="328"/>
      <c r="J24" s="249"/>
      <c r="K24" s="249"/>
      <c r="L24" s="249"/>
      <c r="M24" s="249"/>
      <c r="N24" s="249"/>
      <c r="O24" s="328"/>
      <c r="P24" s="328"/>
      <c r="Q24" s="328"/>
      <c r="R24" s="246"/>
    </row>
    <row r="25" spans="3:18" ht="13.5">
      <c r="C25" s="249"/>
      <c r="D25" s="249"/>
      <c r="E25" s="249"/>
      <c r="F25" s="328" t="s">
        <v>130</v>
      </c>
      <c r="G25" s="328"/>
      <c r="H25" s="328"/>
      <c r="I25" s="328"/>
      <c r="J25" s="249"/>
      <c r="K25" s="249"/>
      <c r="L25" s="249"/>
      <c r="M25" s="249"/>
      <c r="N25" s="249"/>
      <c r="O25" s="328"/>
      <c r="P25" s="328"/>
      <c r="Q25" s="328"/>
      <c r="R25" s="246"/>
    </row>
    <row r="26" spans="3:18" ht="13.5"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</row>
    <row r="27" spans="3:18" ht="13.5"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</row>
    <row r="28" spans="3:18" ht="13.5">
      <c r="C28" s="333" t="s">
        <v>227</v>
      </c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250"/>
      <c r="Q28" s="250"/>
      <c r="R28" s="250"/>
    </row>
    <row r="29" spans="3:18" ht="13.5">
      <c r="C29" s="333" t="s">
        <v>228</v>
      </c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250"/>
      <c r="Q29" s="250"/>
      <c r="R29" s="250"/>
    </row>
    <row r="30" spans="3:18" ht="13.5">
      <c r="C30" s="333" t="s">
        <v>229</v>
      </c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251"/>
      <c r="Q30" s="250"/>
      <c r="R30" s="250"/>
    </row>
  </sheetData>
  <sheetProtection selectLockedCells="1" selectUnlockedCells="1"/>
  <mergeCells count="26">
    <mergeCell ref="F25:I25"/>
    <mergeCell ref="O25:Q25"/>
    <mergeCell ref="C28:O28"/>
    <mergeCell ref="C29:O29"/>
    <mergeCell ref="C30:O30"/>
    <mergeCell ref="H17:M17"/>
    <mergeCell ref="C18:D18"/>
    <mergeCell ref="F23:I23"/>
    <mergeCell ref="O23:Q23"/>
    <mergeCell ref="F24:I24"/>
    <mergeCell ref="O24:Q24"/>
    <mergeCell ref="C11:D11"/>
    <mergeCell ref="O11:P11"/>
    <mergeCell ref="C12:D12"/>
    <mergeCell ref="C13:D13"/>
    <mergeCell ref="H15:M15"/>
    <mergeCell ref="H16:M16"/>
    <mergeCell ref="C4:R4"/>
    <mergeCell ref="C7:D7"/>
    <mergeCell ref="P7:Q7"/>
    <mergeCell ref="C8:D8"/>
    <mergeCell ref="F8:G8"/>
    <mergeCell ref="C10:D10"/>
    <mergeCell ref="F10:G10"/>
    <mergeCell ref="H10:M10"/>
    <mergeCell ref="O10:P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17"/>
  <sheetViews>
    <sheetView showGridLines="0" zoomScalePageLayoutView="0" workbookViewId="0" topLeftCell="A16">
      <selection activeCell="S23" sqref="S23"/>
    </sheetView>
  </sheetViews>
  <sheetFormatPr defaultColWidth="9.140625" defaultRowHeight="12.75"/>
  <cols>
    <col min="2" max="2" width="4.28125" style="161" customWidth="1"/>
    <col min="3" max="3" width="11.00390625" style="161" customWidth="1"/>
    <col min="4" max="4" width="11.7109375" style="161" customWidth="1"/>
    <col min="5" max="5" width="11.00390625" style="161" customWidth="1"/>
    <col min="6" max="6" width="7.8515625" style="161" bestFit="1" customWidth="1"/>
    <col min="7" max="7" width="8.28125" style="161" customWidth="1"/>
    <col min="8" max="8" width="10.421875" style="161" customWidth="1"/>
    <col min="9" max="9" width="8.28125" style="161" customWidth="1"/>
    <col min="10" max="10" width="6.140625" style="161" customWidth="1"/>
    <col min="11" max="13" width="5.7109375" style="161" customWidth="1"/>
    <col min="14" max="14" width="6.8515625" style="161" customWidth="1"/>
    <col min="15" max="15" width="5.7109375" style="161" customWidth="1"/>
    <col min="16" max="16" width="6.8515625" style="161" customWidth="1"/>
    <col min="17" max="17" width="12.421875" style="162" customWidth="1"/>
  </cols>
  <sheetData>
    <row r="2" spans="2:17" ht="24"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5"/>
    </row>
    <row r="3" spans="2:17" ht="12.75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5"/>
    </row>
    <row r="4" spans="2:17" ht="12.7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5"/>
    </row>
    <row r="5" spans="2:17" ht="12.75">
      <c r="B5" s="334" t="s">
        <v>132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</row>
    <row r="6" spans="2:17" ht="12.75">
      <c r="B6" s="167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9"/>
    </row>
    <row r="7" spans="2:17" ht="12.75">
      <c r="B7" s="170"/>
      <c r="C7" s="166" t="s">
        <v>133</v>
      </c>
      <c r="D7" s="171">
        <v>2019</v>
      </c>
      <c r="E7" s="166"/>
      <c r="F7" s="166"/>
      <c r="G7" s="166"/>
      <c r="H7" s="166" t="s">
        <v>134</v>
      </c>
      <c r="I7" s="166"/>
      <c r="J7" s="172" t="s">
        <v>135</v>
      </c>
      <c r="K7" s="173" t="s">
        <v>136</v>
      </c>
      <c r="L7" s="166"/>
      <c r="M7" s="166"/>
      <c r="N7" s="166"/>
      <c r="O7" s="166"/>
      <c r="P7" s="166"/>
      <c r="Q7" s="174"/>
    </row>
    <row r="8" spans="2:17" ht="12.75">
      <c r="B8" s="170"/>
      <c r="C8" s="166" t="s">
        <v>137</v>
      </c>
      <c r="D8" s="171" t="s">
        <v>138</v>
      </c>
      <c r="E8" s="166"/>
      <c r="F8" s="166"/>
      <c r="G8" s="166"/>
      <c r="H8" s="166" t="s">
        <v>139</v>
      </c>
      <c r="I8" s="166"/>
      <c r="J8" s="172" t="s">
        <v>135</v>
      </c>
      <c r="K8" s="173" t="s">
        <v>140</v>
      </c>
      <c r="L8" s="166"/>
      <c r="M8" s="166"/>
      <c r="N8" s="166"/>
      <c r="O8" s="166"/>
      <c r="P8" s="166"/>
      <c r="Q8" s="174"/>
    </row>
    <row r="9" spans="2:17" ht="12.75">
      <c r="B9" s="170"/>
      <c r="C9" s="166" t="s">
        <v>141</v>
      </c>
      <c r="D9" s="171" t="s">
        <v>138</v>
      </c>
      <c r="E9" s="166"/>
      <c r="F9" s="166"/>
      <c r="G9" s="166"/>
      <c r="H9" s="166" t="s">
        <v>142</v>
      </c>
      <c r="I9" s="166"/>
      <c r="J9" s="172" t="s">
        <v>135</v>
      </c>
      <c r="K9" s="173" t="s">
        <v>143</v>
      </c>
      <c r="L9" s="166"/>
      <c r="M9" s="166"/>
      <c r="N9" s="166"/>
      <c r="O9" s="166"/>
      <c r="P9" s="166"/>
      <c r="Q9" s="174"/>
    </row>
    <row r="10" spans="2:17" ht="12.75">
      <c r="B10" s="170"/>
      <c r="C10" s="166" t="s">
        <v>144</v>
      </c>
      <c r="D10" s="335" t="s">
        <v>145</v>
      </c>
      <c r="E10" s="335"/>
      <c r="F10" s="335"/>
      <c r="G10" s="335"/>
      <c r="H10" s="166" t="s">
        <v>146</v>
      </c>
      <c r="I10" s="166"/>
      <c r="J10" s="172" t="s">
        <v>135</v>
      </c>
      <c r="K10" s="173" t="s">
        <v>147</v>
      </c>
      <c r="L10" s="166"/>
      <c r="M10" s="166"/>
      <c r="N10" s="166"/>
      <c r="O10" s="166"/>
      <c r="P10" s="166"/>
      <c r="Q10" s="174"/>
    </row>
    <row r="11" spans="2:17" ht="12.75">
      <c r="B11" s="170"/>
      <c r="D11" s="166"/>
      <c r="E11" s="166"/>
      <c r="F11" s="166"/>
      <c r="G11" s="166"/>
      <c r="H11" s="175" t="s">
        <v>148</v>
      </c>
      <c r="I11" s="166"/>
      <c r="J11" s="166"/>
      <c r="K11" s="166"/>
      <c r="L11" s="166"/>
      <c r="M11" s="166"/>
      <c r="N11" s="166"/>
      <c r="O11" s="166"/>
      <c r="P11" s="166"/>
      <c r="Q11" s="174"/>
    </row>
    <row r="12" spans="2:17" ht="12.75">
      <c r="B12" s="170"/>
      <c r="C12" s="173" t="s">
        <v>149</v>
      </c>
      <c r="D12" s="166"/>
      <c r="E12" s="166"/>
      <c r="F12" s="166"/>
      <c r="G12" s="166"/>
      <c r="H12" s="173" t="s">
        <v>150</v>
      </c>
      <c r="I12" s="166"/>
      <c r="J12" s="166"/>
      <c r="K12" s="166"/>
      <c r="L12" s="166"/>
      <c r="M12" s="166"/>
      <c r="N12" s="166"/>
      <c r="O12" s="166"/>
      <c r="P12" s="166"/>
      <c r="Q12" s="174"/>
    </row>
    <row r="13" spans="2:17" ht="12.75">
      <c r="B13" s="170"/>
      <c r="C13" s="166"/>
      <c r="D13" s="166"/>
      <c r="E13" s="166"/>
      <c r="F13" s="166"/>
      <c r="G13" s="166"/>
      <c r="H13" s="166" t="s">
        <v>151</v>
      </c>
      <c r="I13" s="166"/>
      <c r="J13" s="172" t="s">
        <v>135</v>
      </c>
      <c r="K13" s="173" t="s">
        <v>152</v>
      </c>
      <c r="L13" s="166"/>
      <c r="M13" s="166"/>
      <c r="N13" s="166"/>
      <c r="O13" s="166"/>
      <c r="P13" s="166"/>
      <c r="Q13" s="174"/>
    </row>
    <row r="14" spans="2:17" ht="12.75">
      <c r="B14" s="176"/>
      <c r="C14" s="177"/>
      <c r="D14" s="177"/>
      <c r="E14" s="177"/>
      <c r="F14" s="177"/>
      <c r="G14" s="177"/>
      <c r="H14" s="178"/>
      <c r="I14" s="178"/>
      <c r="J14" s="178"/>
      <c r="K14" s="178"/>
      <c r="L14" s="178"/>
      <c r="M14" s="178"/>
      <c r="N14" s="177"/>
      <c r="O14" s="177"/>
      <c r="P14" s="177"/>
      <c r="Q14" s="179"/>
    </row>
    <row r="15" spans="2:17" ht="12.75"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5"/>
    </row>
    <row r="16" spans="2:17" ht="12.75">
      <c r="B16" s="334" t="s">
        <v>153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</row>
    <row r="17" spans="2:17" ht="12.75">
      <c r="B17" s="336" t="s">
        <v>154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</row>
    <row r="18" spans="2:17" ht="12.75">
      <c r="B18" s="337" t="s">
        <v>155</v>
      </c>
      <c r="C18" s="337"/>
      <c r="D18" s="337" t="s">
        <v>156</v>
      </c>
      <c r="E18" s="337"/>
      <c r="F18" s="337"/>
      <c r="G18" s="337"/>
      <c r="H18" s="337"/>
      <c r="I18" s="338" t="s">
        <v>134</v>
      </c>
      <c r="J18" s="338"/>
      <c r="K18" s="338"/>
      <c r="L18" s="338"/>
      <c r="M18" s="337" t="s">
        <v>139</v>
      </c>
      <c r="N18" s="337"/>
      <c r="O18" s="337"/>
      <c r="P18" s="337"/>
      <c r="Q18" s="337"/>
    </row>
    <row r="19" spans="2:17" ht="18.75" customHeight="1">
      <c r="B19" s="340" t="s">
        <v>143</v>
      </c>
      <c r="C19" s="340"/>
      <c r="D19" s="341" t="s">
        <v>157</v>
      </c>
      <c r="E19" s="341"/>
      <c r="F19" s="341"/>
      <c r="G19" s="341"/>
      <c r="H19" s="341"/>
      <c r="I19" s="342" t="s">
        <v>158</v>
      </c>
      <c r="J19" s="342"/>
      <c r="K19" s="342"/>
      <c r="L19" s="342"/>
      <c r="M19" s="340" t="s">
        <v>159</v>
      </c>
      <c r="N19" s="340"/>
      <c r="O19" s="340"/>
      <c r="P19" s="340"/>
      <c r="Q19" s="340"/>
    </row>
    <row r="20" spans="2:17" ht="19.5" customHeight="1">
      <c r="B20" s="343" t="s">
        <v>160</v>
      </c>
      <c r="C20" s="343"/>
      <c r="D20" s="344" t="s">
        <v>161</v>
      </c>
      <c r="E20" s="344"/>
      <c r="F20" s="344"/>
      <c r="G20" s="344"/>
      <c r="H20" s="344"/>
      <c r="I20" s="344"/>
      <c r="J20" s="344"/>
      <c r="K20" s="181"/>
      <c r="L20" s="181"/>
      <c r="M20" s="181"/>
      <c r="N20" s="181"/>
      <c r="O20" s="181"/>
      <c r="P20" s="181"/>
      <c r="Q20" s="182"/>
    </row>
    <row r="21" spans="2:17" ht="12.75">
      <c r="B21" s="345" t="s">
        <v>162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</row>
    <row r="22" spans="2:17" ht="12.75">
      <c r="B22" s="183" t="s">
        <v>163</v>
      </c>
      <c r="C22" s="183"/>
      <c r="D22" s="341" t="s">
        <v>164</v>
      </c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</row>
    <row r="23" spans="2:17" ht="20.25" customHeight="1">
      <c r="B23" s="346" t="s">
        <v>78</v>
      </c>
      <c r="C23" s="346" t="s">
        <v>165</v>
      </c>
      <c r="D23" s="346"/>
      <c r="E23" s="184" t="s">
        <v>166</v>
      </c>
      <c r="F23" s="346" t="s">
        <v>167</v>
      </c>
      <c r="G23" s="346"/>
      <c r="H23" s="184" t="s">
        <v>168</v>
      </c>
      <c r="I23" s="184" t="s">
        <v>169</v>
      </c>
      <c r="J23" s="184" t="s">
        <v>170</v>
      </c>
      <c r="K23" s="346" t="s">
        <v>171</v>
      </c>
      <c r="L23" s="346"/>
      <c r="M23" s="346" t="s">
        <v>172</v>
      </c>
      <c r="N23" s="346"/>
      <c r="O23" s="346" t="s">
        <v>173</v>
      </c>
      <c r="P23" s="346"/>
      <c r="Q23" s="184" t="s">
        <v>174</v>
      </c>
    </row>
    <row r="24" spans="2:17" ht="21.75" customHeight="1">
      <c r="B24" s="346"/>
      <c r="C24" s="339" t="str">
        <f>'Ana Sayfa'!F3</f>
        <v>İBRAHİM KUTLUDAĞ</v>
      </c>
      <c r="D24" s="339"/>
      <c r="E24" s="185">
        <f>'Ana Sayfa'!E3</f>
        <v>11111111111</v>
      </c>
      <c r="F24" s="337"/>
      <c r="G24" s="337"/>
      <c r="H24" s="186">
        <f>Bordro!Q17</f>
        <v>10201.28</v>
      </c>
      <c r="I24" s="180"/>
      <c r="J24" s="180"/>
      <c r="K24" s="337"/>
      <c r="L24" s="337"/>
      <c r="M24" s="337"/>
      <c r="N24" s="337"/>
      <c r="O24" s="337"/>
      <c r="P24" s="337"/>
      <c r="Q24" s="186">
        <f>H24</f>
        <v>10201.28</v>
      </c>
    </row>
    <row r="25" spans="2:17" ht="12.75">
      <c r="B25" s="336" t="s">
        <v>175</v>
      </c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</row>
    <row r="26" spans="2:17" ht="12.75" customHeight="1">
      <c r="B26" s="346" t="s">
        <v>78</v>
      </c>
      <c r="C26" s="337" t="s">
        <v>176</v>
      </c>
      <c r="D26" s="337"/>
      <c r="E26" s="337"/>
      <c r="F26" s="337"/>
      <c r="G26" s="337" t="s">
        <v>177</v>
      </c>
      <c r="H26" s="337"/>
      <c r="I26" s="337"/>
      <c r="J26" s="337"/>
      <c r="K26" s="337"/>
      <c r="L26" s="337"/>
      <c r="M26" s="337"/>
      <c r="N26" s="337"/>
      <c r="O26" s="337" t="s">
        <v>178</v>
      </c>
      <c r="P26" s="337"/>
      <c r="Q26" s="337"/>
    </row>
    <row r="27" spans="2:17" ht="24" customHeight="1">
      <c r="B27" s="346"/>
      <c r="C27" s="337" t="s">
        <v>176</v>
      </c>
      <c r="D27" s="337" t="s">
        <v>119</v>
      </c>
      <c r="E27" s="337"/>
      <c r="F27" s="346" t="s">
        <v>179</v>
      </c>
      <c r="G27" s="346" t="s">
        <v>180</v>
      </c>
      <c r="H27" s="346" t="s">
        <v>181</v>
      </c>
      <c r="I27" s="346" t="s">
        <v>182</v>
      </c>
      <c r="J27" s="346"/>
      <c r="K27" s="346" t="s">
        <v>183</v>
      </c>
      <c r="L27" s="346" t="s">
        <v>184</v>
      </c>
      <c r="M27" s="346" t="s">
        <v>185</v>
      </c>
      <c r="N27" s="346" t="s">
        <v>186</v>
      </c>
      <c r="O27" s="346" t="s">
        <v>187</v>
      </c>
      <c r="P27" s="346" t="s">
        <v>188</v>
      </c>
      <c r="Q27" s="346" t="s">
        <v>186</v>
      </c>
    </row>
    <row r="28" spans="2:17" ht="20.25">
      <c r="B28" s="346"/>
      <c r="C28" s="337"/>
      <c r="D28" s="337"/>
      <c r="E28" s="337"/>
      <c r="F28" s="346"/>
      <c r="G28" s="346"/>
      <c r="H28" s="346"/>
      <c r="I28" s="184" t="s">
        <v>189</v>
      </c>
      <c r="J28" s="184" t="s">
        <v>190</v>
      </c>
      <c r="K28" s="346"/>
      <c r="L28" s="346"/>
      <c r="M28" s="346"/>
      <c r="N28" s="346"/>
      <c r="O28" s="346"/>
      <c r="P28" s="346"/>
      <c r="Q28" s="346"/>
    </row>
    <row r="29" spans="2:17" ht="46.5" customHeight="1">
      <c r="B29" s="180">
        <v>1</v>
      </c>
      <c r="C29" s="187" t="s">
        <v>191</v>
      </c>
      <c r="D29" s="340" t="s">
        <v>231</v>
      </c>
      <c r="E29" s="340"/>
      <c r="F29" s="188">
        <f>H24</f>
        <v>10201.28</v>
      </c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</row>
    <row r="30" spans="2:17" ht="12.75">
      <c r="B30" s="180">
        <f>B29+1</f>
        <v>2</v>
      </c>
      <c r="C30" s="184"/>
      <c r="D30" s="337"/>
      <c r="E30" s="337"/>
      <c r="F30" s="188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</row>
    <row r="31" spans="2:17" ht="12.75">
      <c r="B31" s="180">
        <f>B30+1</f>
        <v>3</v>
      </c>
      <c r="C31" s="184"/>
      <c r="D31" s="189"/>
      <c r="E31" s="190"/>
      <c r="F31" s="188"/>
      <c r="G31" s="180"/>
      <c r="H31" s="183"/>
      <c r="I31" s="183"/>
      <c r="J31" s="183"/>
      <c r="K31" s="183"/>
      <c r="L31" s="180"/>
      <c r="M31" s="183"/>
      <c r="N31" s="188"/>
      <c r="O31" s="183"/>
      <c r="P31" s="183"/>
      <c r="Q31" s="183"/>
    </row>
    <row r="32" spans="2:17" ht="12.75">
      <c r="B32" s="180">
        <f>B31+1</f>
        <v>4</v>
      </c>
      <c r="C32" s="184"/>
      <c r="D32" s="189"/>
      <c r="E32" s="190"/>
      <c r="F32" s="188"/>
      <c r="G32" s="180"/>
      <c r="H32" s="184"/>
      <c r="I32" s="183"/>
      <c r="J32" s="183"/>
      <c r="K32" s="183"/>
      <c r="L32" s="180"/>
      <c r="M32" s="183"/>
      <c r="N32" s="188"/>
      <c r="O32" s="183"/>
      <c r="P32" s="183"/>
      <c r="Q32" s="183"/>
    </row>
    <row r="33" spans="2:17" ht="12.75">
      <c r="B33" s="180">
        <f>B32+1</f>
        <v>5</v>
      </c>
      <c r="C33" s="184"/>
      <c r="D33" s="191"/>
      <c r="E33" s="192"/>
      <c r="F33" s="193"/>
      <c r="G33" s="180"/>
      <c r="H33" s="183"/>
      <c r="I33" s="183"/>
      <c r="J33" s="183"/>
      <c r="K33" s="183"/>
      <c r="L33" s="180"/>
      <c r="M33" s="183"/>
      <c r="N33" s="188"/>
      <c r="O33" s="183"/>
      <c r="P33" s="183"/>
      <c r="Q33" s="183"/>
    </row>
    <row r="34" spans="2:17" ht="12.75" customHeight="1">
      <c r="B34" s="337" t="s">
        <v>192</v>
      </c>
      <c r="C34" s="337"/>
      <c r="D34" s="337" t="s">
        <v>179</v>
      </c>
      <c r="E34" s="337" t="s">
        <v>193</v>
      </c>
      <c r="F34" s="337"/>
      <c r="G34" s="347" t="s">
        <v>194</v>
      </c>
      <c r="H34" s="347"/>
      <c r="I34" s="337" t="s">
        <v>168</v>
      </c>
      <c r="J34" s="337"/>
      <c r="K34" s="346" t="s">
        <v>195</v>
      </c>
      <c r="L34" s="346"/>
      <c r="M34" s="346"/>
      <c r="N34" s="337" t="s">
        <v>174</v>
      </c>
      <c r="O34" s="337"/>
      <c r="P34" s="337"/>
      <c r="Q34" s="337"/>
    </row>
    <row r="35" spans="2:17" ht="12.75">
      <c r="B35" s="337"/>
      <c r="C35" s="337"/>
      <c r="D35" s="337"/>
      <c r="E35" s="337"/>
      <c r="F35" s="337"/>
      <c r="G35" s="190" t="s">
        <v>196</v>
      </c>
      <c r="H35" s="180" t="s">
        <v>197</v>
      </c>
      <c r="I35" s="337"/>
      <c r="J35" s="337"/>
      <c r="K35" s="346"/>
      <c r="L35" s="346"/>
      <c r="M35" s="346"/>
      <c r="N35" s="337"/>
      <c r="O35" s="337"/>
      <c r="P35" s="337"/>
      <c r="Q35" s="337"/>
    </row>
    <row r="36" spans="2:17" ht="19.5" customHeight="1">
      <c r="B36" s="337"/>
      <c r="C36" s="337"/>
      <c r="D36" s="194">
        <f>F29</f>
        <v>10201.28</v>
      </c>
      <c r="E36" s="348"/>
      <c r="F36" s="348"/>
      <c r="G36" s="194"/>
      <c r="H36" s="195"/>
      <c r="I36" s="348">
        <f>D36</f>
        <v>10201.28</v>
      </c>
      <c r="J36" s="348"/>
      <c r="K36" s="348"/>
      <c r="L36" s="348"/>
      <c r="M36" s="348"/>
      <c r="N36" s="348">
        <f>I36</f>
        <v>10201.28</v>
      </c>
      <c r="O36" s="348"/>
      <c r="P36" s="348"/>
      <c r="Q36" s="348"/>
    </row>
    <row r="37" spans="2:16" ht="12.75"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</row>
    <row r="38" spans="2:17" ht="12.75" customHeight="1">
      <c r="B38" s="346" t="s">
        <v>198</v>
      </c>
      <c r="C38" s="346"/>
      <c r="D38" s="337" t="s">
        <v>179</v>
      </c>
      <c r="E38" s="337" t="s">
        <v>193</v>
      </c>
      <c r="F38" s="337"/>
      <c r="G38" s="347" t="s">
        <v>194</v>
      </c>
      <c r="H38" s="347"/>
      <c r="I38" s="337" t="s">
        <v>168</v>
      </c>
      <c r="J38" s="337"/>
      <c r="K38" s="346" t="s">
        <v>195</v>
      </c>
      <c r="L38" s="346"/>
      <c r="M38" s="346"/>
      <c r="N38" s="337" t="s">
        <v>174</v>
      </c>
      <c r="O38" s="337"/>
      <c r="P38" s="337"/>
      <c r="Q38" s="337"/>
    </row>
    <row r="39" spans="2:17" ht="12.75">
      <c r="B39" s="346"/>
      <c r="C39" s="346"/>
      <c r="D39" s="337"/>
      <c r="E39" s="337"/>
      <c r="F39" s="337"/>
      <c r="G39" s="190" t="s">
        <v>196</v>
      </c>
      <c r="H39" s="180" t="s">
        <v>197</v>
      </c>
      <c r="I39" s="337"/>
      <c r="J39" s="337"/>
      <c r="K39" s="346"/>
      <c r="L39" s="346"/>
      <c r="M39" s="346"/>
      <c r="N39" s="337"/>
      <c r="O39" s="337"/>
      <c r="P39" s="337"/>
      <c r="Q39" s="337"/>
    </row>
    <row r="40" spans="2:17" ht="27" customHeight="1">
      <c r="B40" s="346"/>
      <c r="C40" s="346"/>
      <c r="D40" s="194">
        <f>D36</f>
        <v>10201.28</v>
      </c>
      <c r="E40" s="348"/>
      <c r="F40" s="348"/>
      <c r="G40" s="194"/>
      <c r="H40" s="194"/>
      <c r="I40" s="348">
        <f>I36</f>
        <v>10201.28</v>
      </c>
      <c r="J40" s="348"/>
      <c r="K40" s="348"/>
      <c r="L40" s="348"/>
      <c r="M40" s="348"/>
      <c r="N40" s="348">
        <f>N36</f>
        <v>10201.28</v>
      </c>
      <c r="O40" s="348"/>
      <c r="P40" s="348"/>
      <c r="Q40" s="348"/>
    </row>
    <row r="41" spans="2:16" ht="12.75"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</row>
    <row r="42" spans="2:17" ht="12.75">
      <c r="B42" s="196"/>
      <c r="C42" s="196"/>
      <c r="D42" s="196"/>
      <c r="E42" s="196"/>
      <c r="F42" s="196"/>
      <c r="G42" s="196"/>
      <c r="H42" s="196"/>
      <c r="I42" s="196"/>
      <c r="J42" s="196"/>
      <c r="K42" s="337" t="s">
        <v>199</v>
      </c>
      <c r="L42" s="337"/>
      <c r="M42" s="337"/>
      <c r="N42" s="337"/>
      <c r="O42" s="347" t="s">
        <v>129</v>
      </c>
      <c r="P42" s="347"/>
      <c r="Q42" s="347"/>
    </row>
    <row r="43" spans="2:17" ht="12.75">
      <c r="B43" s="196"/>
      <c r="C43" s="196"/>
      <c r="D43" s="196"/>
      <c r="E43" s="196"/>
      <c r="F43" s="196"/>
      <c r="G43" s="196"/>
      <c r="H43" s="196"/>
      <c r="I43" s="196"/>
      <c r="J43" s="196"/>
      <c r="K43" s="337"/>
      <c r="L43" s="337"/>
      <c r="M43" s="337"/>
      <c r="N43" s="337"/>
      <c r="O43" s="337"/>
      <c r="P43" s="337"/>
      <c r="Q43" s="337"/>
    </row>
    <row r="44" spans="2:17" ht="12.75">
      <c r="B44" s="196"/>
      <c r="C44" s="196"/>
      <c r="D44" s="196"/>
      <c r="E44" s="196"/>
      <c r="F44" s="196"/>
      <c r="G44" s="196"/>
      <c r="H44" s="196"/>
      <c r="I44" s="196"/>
      <c r="J44" s="196"/>
      <c r="K44" s="337"/>
      <c r="L44" s="337"/>
      <c r="M44" s="337"/>
      <c r="N44" s="337"/>
      <c r="O44" s="337"/>
      <c r="P44" s="337"/>
      <c r="Q44" s="337"/>
    </row>
    <row r="45" spans="2:17" ht="12.75">
      <c r="B45" s="196"/>
      <c r="C45" s="196"/>
      <c r="D45" s="196"/>
      <c r="E45" s="196"/>
      <c r="F45" s="196"/>
      <c r="G45" s="196"/>
      <c r="H45" s="196"/>
      <c r="I45" s="196"/>
      <c r="J45" s="196"/>
      <c r="K45" s="337" t="str">
        <f>'Ana Sayfa'!B5</f>
        <v>XXXXXXX</v>
      </c>
      <c r="L45" s="337"/>
      <c r="M45" s="337"/>
      <c r="N45" s="337"/>
      <c r="O45" s="337" t="str">
        <f>'Ana Sayfa'!B3</f>
        <v>XXXXXXX</v>
      </c>
      <c r="P45" s="337"/>
      <c r="Q45" s="337"/>
    </row>
    <row r="46" spans="2:17" ht="12.75">
      <c r="B46" s="196"/>
      <c r="C46" s="196"/>
      <c r="D46" s="196"/>
      <c r="E46" s="196"/>
      <c r="F46" s="196"/>
      <c r="G46" s="196"/>
      <c r="H46" s="196"/>
      <c r="I46" s="196"/>
      <c r="J46" s="196"/>
      <c r="K46" s="337" t="str">
        <f>'Ana Sayfa'!B6</f>
        <v>XXXXXXX</v>
      </c>
      <c r="L46" s="337"/>
      <c r="M46" s="337"/>
      <c r="N46" s="337"/>
      <c r="O46" s="337" t="str">
        <f>'Ana Sayfa'!B4</f>
        <v>XXXXXXX</v>
      </c>
      <c r="P46" s="337"/>
      <c r="Q46" s="337"/>
    </row>
    <row r="47" spans="2:17" ht="12.75"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65"/>
    </row>
    <row r="48" spans="2:16" ht="12.75"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</row>
    <row r="49" spans="2:16" ht="12.75"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</row>
    <row r="50" spans="2:17" ht="12.75"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61"/>
    </row>
    <row r="51" spans="2:17" ht="12.75"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61"/>
    </row>
    <row r="52" spans="2:16" ht="12.75"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</row>
    <row r="53" spans="2:16" ht="12.75"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</row>
    <row r="54" spans="2:16" ht="12.75"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</row>
    <row r="55" spans="2:16" ht="12.75"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</row>
    <row r="56" spans="2:16" ht="12.75"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</row>
    <row r="57" spans="2:16" ht="12.75"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</row>
    <row r="58" spans="2:16" ht="12.75"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</row>
    <row r="59" spans="2:17" ht="15"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7"/>
    </row>
    <row r="60" spans="2:16" ht="12.75"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</row>
    <row r="61" spans="2:16" ht="12.75"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</row>
    <row r="62" spans="2:16" ht="12.75"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</row>
    <row r="63" spans="2:16" ht="12.75"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</row>
    <row r="64" spans="2:16" ht="12.75"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</row>
    <row r="65" spans="2:16" ht="12.75"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</row>
    <row r="66" spans="2:16" ht="12.75"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</row>
    <row r="67" spans="2:16" ht="12.75"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</row>
    <row r="68" spans="2:16" ht="12.75"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</row>
    <row r="69" spans="2:16" ht="12.75"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</row>
    <row r="70" spans="2:16" ht="12.75"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</row>
    <row r="71" spans="2:16" ht="12.75"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</row>
    <row r="72" spans="2:16" ht="12.75"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</row>
    <row r="73" spans="2:16" ht="12.75"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</row>
    <row r="74" spans="2:16" ht="12.75"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</row>
    <row r="75" spans="2:16" ht="12.75"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</row>
    <row r="76" spans="2:16" ht="12.75"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</row>
    <row r="77" spans="2:16" ht="12.75"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</row>
    <row r="78" spans="2:16" ht="12.75"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</row>
    <row r="79" spans="2:16" ht="12.75"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</row>
    <row r="80" spans="2:16" ht="12.75"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</row>
    <row r="81" spans="2:16" ht="12.75"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</row>
    <row r="82" spans="2:16" ht="12.75"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</row>
    <row r="83" spans="2:16" ht="12.75"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</row>
    <row r="84" spans="2:16" ht="12.75"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</row>
    <row r="117" ht="12.75">
      <c r="B117" s="198"/>
    </row>
  </sheetData>
  <sheetProtection selectLockedCells="1" selectUnlockedCells="1"/>
  <mergeCells count="77">
    <mergeCell ref="K43:N44"/>
    <mergeCell ref="O43:Q44"/>
    <mergeCell ref="K45:N45"/>
    <mergeCell ref="O45:Q45"/>
    <mergeCell ref="K46:N46"/>
    <mergeCell ref="O46:Q46"/>
    <mergeCell ref="N38:Q39"/>
    <mergeCell ref="E40:F40"/>
    <mergeCell ref="I40:J40"/>
    <mergeCell ref="K40:M40"/>
    <mergeCell ref="N40:Q40"/>
    <mergeCell ref="K42:N42"/>
    <mergeCell ref="O42:Q42"/>
    <mergeCell ref="B38:C40"/>
    <mergeCell ref="D38:D39"/>
    <mergeCell ref="E38:F39"/>
    <mergeCell ref="G38:H38"/>
    <mergeCell ref="I38:J39"/>
    <mergeCell ref="K38:M39"/>
    <mergeCell ref="K34:M35"/>
    <mergeCell ref="N34:Q35"/>
    <mergeCell ref="E36:F36"/>
    <mergeCell ref="I36:J36"/>
    <mergeCell ref="K36:M36"/>
    <mergeCell ref="N36:Q36"/>
    <mergeCell ref="D30:E30"/>
    <mergeCell ref="B34:C36"/>
    <mergeCell ref="D34:D35"/>
    <mergeCell ref="E34:F35"/>
    <mergeCell ref="G34:H34"/>
    <mergeCell ref="I34:J35"/>
    <mergeCell ref="M27:M28"/>
    <mergeCell ref="N27:N28"/>
    <mergeCell ref="O27:O28"/>
    <mergeCell ref="P27:P28"/>
    <mergeCell ref="Q27:Q28"/>
    <mergeCell ref="D29:E29"/>
    <mergeCell ref="F27:F28"/>
    <mergeCell ref="G27:G28"/>
    <mergeCell ref="H27:H28"/>
    <mergeCell ref="I27:J27"/>
    <mergeCell ref="K27:K28"/>
    <mergeCell ref="L27:L28"/>
    <mergeCell ref="K24:L24"/>
    <mergeCell ref="M24:N24"/>
    <mergeCell ref="O24:P24"/>
    <mergeCell ref="B25:Q25"/>
    <mergeCell ref="B26:B28"/>
    <mergeCell ref="C26:F26"/>
    <mergeCell ref="G26:N26"/>
    <mergeCell ref="O26:Q26"/>
    <mergeCell ref="C27:C28"/>
    <mergeCell ref="D27:E28"/>
    <mergeCell ref="B21:Q21"/>
    <mergeCell ref="D22:Q22"/>
    <mergeCell ref="B23:B24"/>
    <mergeCell ref="C23:D23"/>
    <mergeCell ref="F23:G23"/>
    <mergeCell ref="K23:L23"/>
    <mergeCell ref="M23:N23"/>
    <mergeCell ref="O23:P23"/>
    <mergeCell ref="C24:D24"/>
    <mergeCell ref="F24:G24"/>
    <mergeCell ref="B19:C19"/>
    <mergeCell ref="D19:H19"/>
    <mergeCell ref="I19:L19"/>
    <mergeCell ref="M19:Q19"/>
    <mergeCell ref="B20:C20"/>
    <mergeCell ref="D20:J20"/>
    <mergeCell ref="B5:Q5"/>
    <mergeCell ref="D10:G10"/>
    <mergeCell ref="B16:Q16"/>
    <mergeCell ref="B17:Q17"/>
    <mergeCell ref="B18:C18"/>
    <mergeCell ref="D18:H18"/>
    <mergeCell ref="I18:L18"/>
    <mergeCell ref="M18:Q18"/>
  </mergeCells>
  <printOptions/>
  <pageMargins left="0" right="0" top="0.7479166666666667" bottom="0" header="0.5118055555555555" footer="0.5118055555555555"/>
  <pageSetup fitToHeight="1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3.5">
      <c r="B1" s="257" t="s">
        <v>247</v>
      </c>
      <c r="C1" s="257"/>
      <c r="D1" s="261"/>
      <c r="E1" s="261"/>
      <c r="F1" s="261"/>
    </row>
    <row r="2" spans="2:6" ht="13.5">
      <c r="B2" s="257" t="s">
        <v>248</v>
      </c>
      <c r="C2" s="257"/>
      <c r="D2" s="261"/>
      <c r="E2" s="261"/>
      <c r="F2" s="261"/>
    </row>
    <row r="3" spans="2:6" ht="12.75">
      <c r="B3" s="258"/>
      <c r="C3" s="258"/>
      <c r="D3" s="262"/>
      <c r="E3" s="262"/>
      <c r="F3" s="262"/>
    </row>
    <row r="4" spans="2:6" ht="51">
      <c r="B4" s="258" t="s">
        <v>249</v>
      </c>
      <c r="C4" s="258"/>
      <c r="D4" s="262"/>
      <c r="E4" s="262"/>
      <c r="F4" s="262"/>
    </row>
    <row r="5" spans="2:6" ht="12.75">
      <c r="B5" s="258"/>
      <c r="C5" s="258"/>
      <c r="D5" s="262"/>
      <c r="E5" s="262"/>
      <c r="F5" s="262"/>
    </row>
    <row r="6" spans="2:6" ht="13.5">
      <c r="B6" s="257" t="s">
        <v>250</v>
      </c>
      <c r="C6" s="257"/>
      <c r="D6" s="261"/>
      <c r="E6" s="261" t="s">
        <v>251</v>
      </c>
      <c r="F6" s="261" t="s">
        <v>252</v>
      </c>
    </row>
    <row r="7" spans="2:6" ht="13.5" thickBot="1">
      <c r="B7" s="258"/>
      <c r="C7" s="258"/>
      <c r="D7" s="262"/>
      <c r="E7" s="262"/>
      <c r="F7" s="262"/>
    </row>
    <row r="8" spans="2:6" ht="51.75" thickBot="1">
      <c r="B8" s="259" t="s">
        <v>253</v>
      </c>
      <c r="C8" s="260"/>
      <c r="D8" s="263"/>
      <c r="E8" s="263" t="s">
        <v>255</v>
      </c>
      <c r="F8" s="264" t="s">
        <v>254</v>
      </c>
    </row>
    <row r="9" spans="2:6" ht="12.75">
      <c r="B9" s="258"/>
      <c r="C9" s="258"/>
      <c r="D9" s="262"/>
      <c r="E9" s="262"/>
      <c r="F9" s="262"/>
    </row>
    <row r="10" spans="2:6" ht="12.75">
      <c r="B10" s="258"/>
      <c r="C10" s="258"/>
      <c r="D10" s="262"/>
      <c r="E10" s="262"/>
      <c r="F10" s="2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KMEM</dc:creator>
  <cp:keywords/>
  <dc:description/>
  <cp:lastModifiedBy>KAMEM-1</cp:lastModifiedBy>
  <cp:lastPrinted>2023-06-22T08:48:54Z</cp:lastPrinted>
  <dcterms:created xsi:type="dcterms:W3CDTF">2019-10-15T10:42:33Z</dcterms:created>
  <dcterms:modified xsi:type="dcterms:W3CDTF">2024-01-23T11:10:28Z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